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576" windowHeight="7692" activeTab="3"/>
  </bookViews>
  <sheets>
    <sheet name="Sheet1" sheetId="95" r:id="rId1"/>
    <sheet name="First" sheetId="89"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2)" sheetId="24" r:id="rId32"/>
    <sheet name="Sheet2" sheetId="96" r:id="rId33"/>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First!$A$1:$D$36</definedName>
    <definedName name="_xlnm.Print_Area" localSheetId="3">Index!$A$1:$E$34</definedName>
    <definedName name="_xlnm.Print_Area" localSheetId="4">Introduction!$A$1:$E$62</definedName>
    <definedName name="_xlnm.Print_Area" localSheetId="2">Preface!$A$1:$E$14</definedName>
    <definedName name="_xlnm.Print_Area" localSheetId="0">Sheet1!$A$1:$P$58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workbook>
</file>

<file path=xl/calcChain.xml><?xml version="1.0" encoding="utf-8"?>
<calcChain xmlns="http://schemas.openxmlformats.org/spreadsheetml/2006/main">
  <c r="B18" i="25" l="1"/>
  <c r="C12" i="17" l="1"/>
  <c r="D27" i="7" l="1"/>
  <c r="D13" i="18" l="1"/>
  <c r="D14" i="18"/>
  <c r="D15" i="18"/>
  <c r="D12" i="18"/>
  <c r="B10" i="15"/>
  <c r="E29" i="88" l="1"/>
  <c r="B16" i="86"/>
  <c r="J16" i="1"/>
  <c r="B11" i="4" l="1"/>
  <c r="B13" i="2" l="1"/>
  <c r="B14" i="2"/>
  <c r="B15" i="2"/>
  <c r="B12" i="2"/>
  <c r="E13" i="2"/>
  <c r="E14" i="2"/>
  <c r="E15" i="2"/>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B13" i="17"/>
  <c r="C13" i="17"/>
  <c r="B14" i="17"/>
  <c r="C14" i="17"/>
  <c r="D15" i="17"/>
  <c r="E15" i="17"/>
  <c r="F15" i="17"/>
  <c r="G15" i="17"/>
  <c r="H15" i="17"/>
  <c r="I15" i="17"/>
  <c r="B11" i="16"/>
  <c r="B12" i="16"/>
  <c r="B13" i="16"/>
  <c r="B14" i="16"/>
  <c r="C15" i="16"/>
  <c r="D15" i="16"/>
  <c r="E15" i="16"/>
  <c r="B16" i="16"/>
  <c r="B17" i="16"/>
  <c r="B18" i="16"/>
  <c r="B19" i="16"/>
  <c r="C20" i="16"/>
  <c r="E20" i="16"/>
  <c r="B21" i="16"/>
  <c r="B22" i="16"/>
  <c r="B23" i="16"/>
  <c r="B24" i="16"/>
  <c r="B25" i="16"/>
  <c r="B26" i="16"/>
  <c r="B27" i="16"/>
  <c r="C28" i="16"/>
  <c r="E28" i="16"/>
  <c r="B11" i="15"/>
  <c r="B12" i="15"/>
  <c r="C13" i="15"/>
  <c r="D13" i="15"/>
  <c r="E13" i="15"/>
  <c r="F13" i="15"/>
  <c r="G13" i="15"/>
  <c r="B12" i="14"/>
  <c r="B13" i="14"/>
  <c r="B14" i="14"/>
  <c r="C15" i="14"/>
  <c r="D15" i="14"/>
  <c r="C12" i="13"/>
  <c r="D12" i="13"/>
  <c r="E12" i="13"/>
  <c r="C13" i="13"/>
  <c r="D13" i="13"/>
  <c r="E13" i="13"/>
  <c r="C14" i="13"/>
  <c r="D14" i="13"/>
  <c r="E14" i="13"/>
  <c r="H14" i="13"/>
  <c r="F15" i="13"/>
  <c r="G15" i="13"/>
  <c r="I15" i="13"/>
  <c r="J15" i="13"/>
  <c r="B11" i="86"/>
  <c r="B12" i="86"/>
  <c r="B13" i="86"/>
  <c r="B14" i="86"/>
  <c r="B15" i="86"/>
  <c r="B17" i="86"/>
  <c r="B18" i="86"/>
  <c r="B19" i="86"/>
  <c r="C20" i="86"/>
  <c r="E20" i="86"/>
  <c r="F20" i="86"/>
  <c r="B22" i="86"/>
  <c r="B23" i="86"/>
  <c r="B24" i="86"/>
  <c r="B25" i="86"/>
  <c r="B26" i="86"/>
  <c r="B27" i="86"/>
  <c r="B28" i="86"/>
  <c r="C29" i="86"/>
  <c r="D29"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F21" i="7"/>
  <c r="B23" i="7"/>
  <c r="B24" i="7"/>
  <c r="B25" i="7"/>
  <c r="B26" i="7"/>
  <c r="C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B14" i="1" l="1"/>
  <c r="B20" i="86"/>
  <c r="F30" i="88"/>
  <c r="E15" i="13"/>
  <c r="F15" i="14"/>
  <c r="E13" i="14"/>
  <c r="C30" i="86"/>
  <c r="B18" i="9"/>
  <c r="B14" i="3"/>
  <c r="B16" i="18"/>
  <c r="B22" i="25"/>
  <c r="B13" i="25"/>
  <c r="C18" i="25"/>
  <c r="E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F24" i="9" s="1"/>
  <c r="F26" i="9" s="1"/>
  <c r="B30" i="88"/>
  <c r="B29" i="16"/>
  <c r="B15" i="13"/>
  <c r="B28" i="7"/>
  <c r="B29" i="4"/>
  <c r="B16" i="1"/>
  <c r="B30" i="86"/>
  <c r="B22" i="9" l="1"/>
  <c r="B24" i="9" s="1"/>
  <c r="B26" i="9" s="1"/>
</calcChain>
</file>

<file path=xl/sharedStrings.xml><?xml version="1.0" encoding="utf-8"?>
<sst xmlns="http://schemas.openxmlformats.org/spreadsheetml/2006/main" count="1452" uniqueCount="847">
  <si>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</si>
  <si>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</si>
  <si>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</si>
  <si>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</si>
  <si>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</si>
  <si>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</si>
  <si>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</si>
  <si>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</si>
  <si>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</si>
  <si>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</si>
  <si>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</si>
  <si>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</si>
  <si>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</si>
  <si>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</si>
  <si>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</si>
  <si>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</si>
  <si>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</si>
  <si>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</si>
  <si>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</si>
  <si>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</si>
  <si>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</si>
  <si>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</si>
  <si>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</si>
  <si>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</si>
  <si>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</si>
  <si>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</si>
  <si>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</si>
  <si>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قطع غيار وعدد وأدوات مستهلكه</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</si>
  <si>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</si>
  <si>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</si>
  <si>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</si>
  <si>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</si>
  <si>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</si>
  <si>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</si>
  <si>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</si>
  <si>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</si>
  <si>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</si>
  <si>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</si>
  <si>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</si>
  <si>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</si>
  <si>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</si>
  <si>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</si>
  <si>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</si>
  <si>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</si>
  <si>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</si>
  <si>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</si>
  <si>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</si>
  <si>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</si>
  <si>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</si>
  <si>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</si>
  <si>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</si>
  <si>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</si>
  <si>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</si>
  <si>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</si>
  <si>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</si>
  <si>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</si>
  <si>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</si>
  <si>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</si>
  <si>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</si>
  <si>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</si>
  <si>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</si>
  <si>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</si>
  <si>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</si>
  <si>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</si>
  <si>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</si>
  <si>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</si>
  <si>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</si>
  <si>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</si>
  <si>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</si>
  <si>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</si>
  <si>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</si>
  <si>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</si>
  <si>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</si>
  <si>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</si>
  <si>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</si>
  <si>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</si>
  <si>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</si>
  <si>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</si>
  <si>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</si>
  <si>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</si>
  <si>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</si>
  <si>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</si>
  <si>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</si>
  <si>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</si>
  <si>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</si>
  <si>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</si>
  <si>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</si>
  <si>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</si>
  <si>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</si>
  <si>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</si>
  <si>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</si>
  <si>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</si>
  <si>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</si>
  <si>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</si>
  <si>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</si>
  <si>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</si>
  <si>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</si>
  <si>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</si>
  <si>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</si>
  <si>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</si>
  <si>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</si>
  <si>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</si>
  <si>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</si>
  <si>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</si>
  <si>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</si>
  <si>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</si>
  <si>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</si>
  <si>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</si>
  <si>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</si>
  <si>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</si>
  <si>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</si>
  <si>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</si>
  <si>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</si>
  <si>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</si>
  <si>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</si>
  <si>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</si>
  <si>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</si>
  <si>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</si>
  <si>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</si>
  <si>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</si>
  <si>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</si>
  <si>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</si>
  <si>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</si>
  <si>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</si>
  <si>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</si>
  <si>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</si>
  <si>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</si>
  <si>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</si>
  <si>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</si>
  <si>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</si>
  <si>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</si>
  <si>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</si>
  <si>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</si>
  <si>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</si>
  <si>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</si>
  <si>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</si>
  <si>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</si>
  <si>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</si>
  <si>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</si>
  <si>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</si>
  <si>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</si>
  <si>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</si>
  <si>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</si>
  <si>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</si>
  <si>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</si>
  <si>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</si>
  <si>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</si>
  <si>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</si>
  <si>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</si>
  <si>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</si>
  <si>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</si>
  <si>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</si>
  <si>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</si>
  <si>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</si>
  <si>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</si>
  <si>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</si>
  <si>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</si>
  <si>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</si>
  <si>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</si>
  <si>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</si>
  <si>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</si>
  <si>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</si>
  <si>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</si>
  <si>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</si>
  <si>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</si>
  <si>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</si>
  <si>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</si>
  <si>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</si>
  <si>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</si>
  <si>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</si>
  <si>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</si>
  <si>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</si>
  <si>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</si>
  <si>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</si>
  <si>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</si>
  <si>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</si>
  <si>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</si>
  <si>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</si>
  <si>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</si>
  <si>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</si>
  <si>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</si>
  <si>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</si>
  <si>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</si>
  <si>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</si>
  <si>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</si>
  <si>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</si>
  <si>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</si>
  <si>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</si>
  <si>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</si>
  <si>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</si>
  <si>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</si>
  <si>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</si>
  <si>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</si>
  <si>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</si>
  <si>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</si>
  <si>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</si>
  <si>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</si>
  <si>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</si>
  <si>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</si>
  <si>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</si>
  <si>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</si>
  <si>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</si>
  <si>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</si>
  <si>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</si>
  <si>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</si>
  <si>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</si>
  <si>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</si>
  <si>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</si>
  <si>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</si>
  <si>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</si>
  <si>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</si>
  <si>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</si>
  <si>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</si>
  <si>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</si>
  <si>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</si>
  <si>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</si>
  <si>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</si>
  <si>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</si>
  <si>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</si>
  <si>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</si>
  <si>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</si>
  <si>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</si>
  <si>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</si>
  <si>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</si>
  <si>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</si>
  <si>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</si>
  <si>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</si>
  <si>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</si>
  <si>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</si>
  <si>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</si>
  <si>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</si>
  <si>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</si>
  <si>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</si>
  <si>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</si>
  <si>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</si>
  <si>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</si>
  <si>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</si>
  <si>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</si>
  <si>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</si>
  <si>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</si>
  <si>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</si>
  <si>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</si>
  <si>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</si>
  <si>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</si>
  <si>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</si>
  <si>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</si>
  <si>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</si>
  <si>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</si>
  <si>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</si>
  <si>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</si>
  <si>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</si>
  <si>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</si>
  <si>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</si>
  <si>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</si>
  <si>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</si>
  <si>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</si>
  <si>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</si>
  <si>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</si>
  <si>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</si>
  <si>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</si>
  <si>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</si>
  <si>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</si>
  <si>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</si>
  <si>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</si>
  <si>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</si>
  <si>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</si>
  <si>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</si>
  <si>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</si>
  <si>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</si>
  <si>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</si>
  <si>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</si>
  <si>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</si>
  <si>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</si>
  <si>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</si>
  <si>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</si>
  <si>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</si>
  <si>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</si>
  <si>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</si>
  <si>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</si>
  <si>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</si>
  <si>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</si>
  <si>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</si>
  <si>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</si>
  <si>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</si>
  <si>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</si>
  <si>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</si>
  <si>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</si>
  <si>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</si>
  <si>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</si>
  <si>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</si>
  <si>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</si>
  <si>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</si>
  <si>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</si>
  <si>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</si>
  <si>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</si>
  <si>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</si>
  <si>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</si>
  <si>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</si>
  <si>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</si>
  <si>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</si>
  <si>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</si>
  <si>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</si>
  <si>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</si>
  <si>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</si>
  <si>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</si>
  <si>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</si>
  <si>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</si>
  <si>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</si>
  <si>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</si>
  <si>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</si>
  <si>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</si>
  <si>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</si>
  <si>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</si>
  <si>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</si>
  <si>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</si>
  <si>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</si>
  <si>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</si>
  <si>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</si>
  <si>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</si>
  <si>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</si>
  <si>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</si>
  <si>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</si>
  <si>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</si>
  <si>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</si>
  <si>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</si>
  <si>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</si>
  <si>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</si>
  <si>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</si>
  <si>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</si>
  <si>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</si>
  <si>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</si>
  <si>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</si>
  <si>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</si>
  <si>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</si>
  <si>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</si>
  <si>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</si>
  <si>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</si>
  <si>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</si>
  <si>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</si>
  <si>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</si>
  <si>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</si>
  <si>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</si>
  <si>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</si>
  <si>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</si>
  <si>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</si>
  <si>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</si>
  <si>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</si>
  <si>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</si>
  <si>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</si>
  <si>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</si>
  <si>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</si>
  <si>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</si>
  <si>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</si>
  <si>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</si>
  <si>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</si>
  <si>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</si>
  <si>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</si>
  <si>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</si>
  <si>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</si>
  <si>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</si>
  <si>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</si>
  <si>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</si>
  <si>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</si>
  <si>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</si>
  <si>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</si>
  <si>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</si>
  <si>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</si>
  <si>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</si>
  <si>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</si>
  <si>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</si>
  <si>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</si>
  <si>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</si>
  <si>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</si>
  <si>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</si>
  <si>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</si>
  <si>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</si>
  <si>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</si>
  <si>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</si>
  <si>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</si>
  <si>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</si>
  <si>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</si>
  <si>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</si>
  <si>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</si>
  <si>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</si>
  <si>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</si>
  <si>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</si>
  <si>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</si>
  <si>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</si>
  <si>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</si>
  <si>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</si>
  <si>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</si>
  <si>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</si>
  <si>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</si>
  <si>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</si>
  <si>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</si>
  <si>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</si>
  <si>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</si>
  <si>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</si>
  <si>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</si>
  <si>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</si>
  <si>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</si>
  <si>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</si>
  <si>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</si>
  <si>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</si>
  <si>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</si>
  <si>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</si>
  <si>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</si>
  <si>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</si>
  <si>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</si>
  <si>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</si>
  <si>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</si>
  <si>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</si>
  <si>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</si>
  <si>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</si>
  <si>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</si>
  <si>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</si>
  <si>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</si>
  <si>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</si>
  <si>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</si>
  <si>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</si>
  <si>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</si>
  <si>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</si>
  <si>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</si>
  <si>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</si>
  <si>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</si>
  <si>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</si>
  <si>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</si>
  <si>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</si>
  <si>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</si>
  <si>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</si>
  <si>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</si>
  <si>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</si>
  <si>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</si>
  <si>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</si>
  <si>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</si>
  <si>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</si>
  <si>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</si>
  <si>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</si>
  <si>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</si>
  <si>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</si>
  <si>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</si>
  <si>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</si>
  <si>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</si>
  <si>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</si>
  <si>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</si>
  <si>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</si>
  <si>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</si>
  <si>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</si>
  <si>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</si>
  <si>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</si>
  <si>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</si>
  <si>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</si>
  <si>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</si>
  <si>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</si>
  <si>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</si>
  <si>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</si>
  <si>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</si>
  <si>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</si>
  <si>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</si>
  <si>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</si>
  <si>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</si>
  <si>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</si>
  <si>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12ـ بنك بروة</t>
  </si>
  <si>
    <t>11ـ بنك الخليج التجاري</t>
  </si>
  <si>
    <t>11- ALkhaliji Commercial Bank</t>
  </si>
  <si>
    <t>10ـ مصرف الريان</t>
  </si>
  <si>
    <t>10- Al Rayyan Bank</t>
  </si>
  <si>
    <t>8ـ بنك قطر الدولي</t>
  </si>
  <si>
    <t>8. International Bank of Qatar</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</si>
  <si>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</si>
  <si>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</si>
  <si>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</si>
  <si>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</si>
  <si>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</si>
  <si>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</si>
  <si>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</si>
  <si>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</si>
  <si>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</si>
  <si>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</si>
  <si>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يبلغ عدد البنوك العاملة في دولة قطر (19)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</si>
  <si>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There are (19)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</si>
  <si>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</si>
  <si>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</si>
  <si>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</si>
  <si>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</si>
  <si>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</si>
  <si>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</si>
  <si>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</si>
  <si>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</si>
  <si>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</si>
  <si>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</si>
  <si>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</si>
  <si>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</si>
  <si>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</si>
  <si>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</si>
  <si>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</si>
  <si>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</si>
  <si>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</si>
  <si>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</si>
  <si>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</si>
  <si>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</si>
  <si>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</si>
  <si>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</si>
  <si>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</si>
  <si>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</si>
  <si>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</si>
  <si>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</si>
  <si>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</si>
  <si>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</si>
  <si>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</si>
  <si>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</si>
  <si>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</si>
  <si>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</si>
  <si>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</si>
  <si>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</si>
  <si>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</si>
  <si>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</si>
  <si>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</si>
  <si>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</si>
  <si>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</si>
  <si>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</si>
  <si>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</si>
  <si>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</si>
  <si>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</si>
  <si>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</si>
  <si>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</si>
  <si>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</si>
  <si>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</si>
  <si>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</si>
  <si>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</si>
  <si>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</si>
  <si>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</si>
  <si>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</si>
  <si>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</si>
  <si>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</si>
  <si>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</si>
  <si>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</si>
  <si>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</si>
  <si>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</si>
  <si>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</si>
  <si>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</si>
  <si>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</si>
  <si>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</si>
  <si>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</si>
  <si>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</si>
  <si>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</si>
  <si>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</si>
  <si>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</si>
  <si>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</si>
  <si>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</si>
  <si>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</si>
  <si>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</si>
  <si>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</si>
  <si>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</si>
  <si>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</si>
  <si>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</si>
  <si>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</si>
  <si>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</si>
  <si>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</si>
  <si>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</si>
  <si>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</si>
  <si>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</si>
  <si>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</si>
  <si>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</si>
  <si>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</si>
  <si>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</si>
  <si>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</si>
  <si>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</si>
  <si>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</si>
  <si>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</si>
  <si>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</si>
  <si>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</si>
  <si>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</si>
  <si>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</si>
  <si>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</si>
  <si>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</si>
  <si>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</si>
  <si>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</si>
  <si>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</si>
  <si>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</si>
  <si>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</si>
  <si>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</si>
  <si>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</si>
  <si>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</si>
  <si>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</si>
  <si>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</si>
  <si>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</si>
  <si>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</si>
  <si>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</si>
  <si>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</si>
  <si>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</si>
  <si>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</si>
  <si>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</si>
  <si>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</si>
  <si>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</si>
  <si>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</si>
  <si>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</si>
  <si>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</si>
  <si>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</si>
  <si>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</si>
  <si>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</si>
  <si>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</si>
  <si>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</si>
  <si>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</si>
  <si>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</si>
  <si>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</si>
  <si>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</si>
  <si>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</si>
  <si>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</si>
  <si>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</si>
  <si>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</si>
  <si>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</si>
  <si>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</si>
  <si>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</si>
  <si>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</si>
  <si>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</si>
  <si>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</si>
  <si>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</si>
  <si>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</si>
  <si>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</si>
  <si>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</si>
  <si>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</si>
  <si>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</si>
  <si>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</si>
  <si>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</si>
  <si>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</si>
  <si>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</si>
  <si>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</si>
  <si>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</si>
  <si>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</si>
  <si>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</si>
  <si>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</si>
  <si>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</si>
  <si>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</si>
  <si>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</si>
  <si>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</si>
  <si>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</si>
  <si>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</si>
  <si>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</si>
  <si>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</si>
  <si>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</si>
  <si>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</si>
  <si>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</si>
  <si>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</si>
  <si>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</si>
  <si>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</si>
  <si>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</si>
  <si>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</si>
  <si>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</si>
  <si>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</si>
  <si>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</si>
  <si>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</si>
  <si>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</si>
  <si>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</si>
  <si>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</si>
  <si>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</si>
  <si>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</si>
  <si>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</si>
  <si>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</si>
  <si>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</si>
  <si>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</si>
  <si>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</si>
  <si>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</si>
  <si>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</si>
  <si>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</si>
  <si>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</si>
  <si>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</si>
  <si>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</si>
  <si>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</si>
  <si>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</si>
  <si>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</si>
  <si>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</si>
  <si>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</si>
  <si>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</si>
  <si>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</si>
  <si>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</si>
  <si>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</si>
  <si>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</si>
  <si>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</si>
  <si>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</si>
  <si>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</si>
  <si>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</si>
  <si>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</si>
  <si>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</si>
  <si>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</si>
  <si>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</si>
  <si>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</si>
  <si>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</si>
  <si>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t xml:space="preserve">3ـ البنك الأهلي </t>
  </si>
  <si>
    <t xml:space="preserve">9ـ بنك قطر للتنمية </t>
  </si>
  <si>
    <t xml:space="preserve">3. Al-Ahli Bank </t>
  </si>
  <si>
    <t>9. Qatar Development Bank</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</si>
  <si>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</si>
  <si>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</si>
  <si>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</si>
  <si>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</si>
  <si>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</si>
  <si>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</si>
  <si>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</si>
  <si>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</si>
  <si>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</si>
  <si>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</si>
  <si>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</si>
  <si>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</si>
  <si>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</si>
  <si>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</si>
  <si>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</si>
  <si>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</si>
  <si>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r>
      <t xml:space="preserve">The MDPS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</si>
  <si>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هذه الاحصاءات تمثل بيانات البنوك وشركات التأمين العاملة في دولة قطر.</t>
  </si>
  <si>
    <t>These statistics represent data of banks and insurance companies operating at the State of Qatar.</t>
  </si>
  <si>
    <t>وقد رأت الوزارة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</si>
  <si>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</si>
  <si>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</si>
  <si>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</si>
  <si>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</si>
  <si>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</si>
  <si>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</si>
  <si>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</si>
  <si>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</si>
  <si>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</si>
  <si>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</si>
  <si>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</si>
  <si>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</si>
  <si>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</si>
  <si>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</si>
  <si>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</si>
  <si>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</si>
  <si>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</si>
  <si>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</si>
  <si>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</si>
  <si>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</si>
  <si>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</si>
  <si>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</si>
  <si>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</si>
  <si>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</si>
  <si>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</si>
  <si>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4. Doha Bank </t>
  </si>
  <si>
    <t xml:space="preserve">4ـ بنك الدوحة </t>
  </si>
  <si>
    <t xml:space="preserve">5. Commercial Bank </t>
  </si>
  <si>
    <t xml:space="preserve">5ـ البنك التجاري </t>
  </si>
  <si>
    <t>12-  Barwa Bank.</t>
  </si>
  <si>
    <t>2. Standard Chartered Bank</t>
  </si>
  <si>
    <t>2ـ بنك ستاندرد تشارترد</t>
  </si>
  <si>
    <t>1. BNP Paribas</t>
  </si>
  <si>
    <t>1ـ بنك بي ان بي باريباس</t>
  </si>
  <si>
    <t xml:space="preserve">       Data were presented in two chapters as  follows:</t>
  </si>
  <si>
    <t>Chapter two:</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</si>
  <si>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</si>
  <si>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</si>
  <si>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</si>
  <si>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</si>
  <si>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</si>
  <si>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</si>
  <si>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</si>
  <si>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</si>
  <si>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</si>
  <si>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</si>
  <si>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</si>
  <si>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</si>
  <si>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</si>
  <si>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</si>
  <si>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</si>
  <si>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</si>
  <si>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</si>
  <si>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</si>
  <si>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</si>
  <si>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 Al Khaleej Takaful Group</t>
  </si>
  <si>
    <t>2. Arabian Insurance Company</t>
  </si>
  <si>
    <t>3. Libano Swisse Insurance Company</t>
  </si>
  <si>
    <t>4. Egypt Insurance company</t>
  </si>
  <si>
    <t>5. AXA Insurance (Gulf)</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</si>
  <si>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</si>
  <si>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</si>
  <si>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</si>
  <si>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</si>
  <si>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</si>
  <si>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r>
      <t xml:space="preserve">* </t>
    </r>
    <r>
      <rPr>
        <sz val="16"/>
        <color indexed="8"/>
        <rFont val="Sakkal Majalla"/>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</si>
  <si>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Sakkal Majalla"/>
      </rPr>
      <t xml:space="preserve"> كل شريك من الشركاء مسؤول عن الالتزامات المالية للشركة بقدر حصته في رأس المال فقط.</t>
    </r>
  </si>
  <si>
    <r>
      <t xml:space="preserve">* </t>
    </r>
    <r>
      <rPr>
        <sz val="16"/>
        <color indexed="8"/>
        <rFont val="Sakkal Majalla"/>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</si>
  <si>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Sakkal Majalla"/>
      </rPr>
      <t xml:space="preserve"> تؤسس الشركة لمدة محددة ويُنص بالمدة في عقد تأسيس الشركة.</t>
    </r>
  </si>
  <si>
    <r>
      <t>*</t>
    </r>
    <r>
      <rPr>
        <sz val="16"/>
        <color indexed="8"/>
        <rFont val="Sakkal Majalla"/>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</si>
  <si>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Sakkal Majalla"/>
      </rPr>
      <t xml:space="preserve"> رأسمال </t>
    </r>
    <r>
      <rPr>
        <sz val="16"/>
        <color indexed="8"/>
        <rFont val="Sakkal Majalla"/>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</si>
  <si>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Sakkal Majalla"/>
      </rPr>
      <t>…</t>
    </r>
    <r>
      <rPr>
        <sz val="16"/>
        <color indexed="8"/>
        <rFont val="Sakkal Majalla"/>
      </rPr>
      <t xml:space="preserve"> الخ.</t>
    </r>
  </si>
  <si>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</si>
  <si>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إدارة الإحصاءات</t>
    </r>
  </si>
  <si>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</si>
  <si>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t>كما يسر الجهاز أن يتقدم بالشكر الجزيل لمسئولي البنوك التجارية وشركات التأمين العاملة في الدولة لتعاونهم ومساهمتهم في إصدار هذه النشرة.</t>
  </si>
  <si>
    <t>ويرحب الجهاز بأي ملاحظات وإقتراحات من شأنها تحسين مضمون هذه النشرة.</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</si>
  <si>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</si>
  <si>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r>
      <t xml:space="preserve">Dr.Saleh Bin Mohammed Al-Nabit
 </t>
    </r>
    <r>
      <rPr>
        <sz val="11"/>
        <color indexed="8"/>
        <rFont val="Arial"/>
        <family val="2"/>
      </rPr>
      <t>Head of Planning and Statistics Authority</t>
    </r>
    <r>
      <rPr>
        <sz val="11"/>
        <color indexed="8"/>
        <rFont val="Arial Black"/>
        <family val="2"/>
      </rPr>
      <t xml:space="preserve"> </t>
    </r>
  </si>
  <si>
    <t>The Authority has the pleasure of presenting its gratitude to the responsible officers of commercial banks and insurance companies for their cooperation and contribution in accomplishing this bulletin.</t>
  </si>
  <si>
    <t>The Planning and Statistics Authority is pleased to present this issue of the annual bulletin of its series of bulletins within the framework of the Authority ambitious and balanced plan for providing and developing economic statistics.</t>
  </si>
  <si>
    <r>
      <t>The Authority welcomes any remarks and suggestions that could improve the content of this bulletin.</t>
    </r>
    <r>
      <rPr>
        <b/>
        <sz val="12"/>
        <color indexed="9"/>
        <rFont val="Arial"/>
        <family val="2"/>
      </rPr>
      <t>XXXXXXXXXXXXX</t>
    </r>
  </si>
  <si>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</si>
  <si>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2018</t>
  </si>
  <si>
    <t xml:space="preserve"> تغطي هذه النشرة نشاط قطاع البنوك والتأمين من دليل النشاط الاقتصادي الصادر عن وزارة التخطيط التنموي والإحصاء في قطر أي الباب (كاف)، خلال عام 2018م.</t>
  </si>
  <si>
    <t>عدد المشتغلين حسب الجنسية والجنس وجنسية البنك 2018</t>
  </si>
  <si>
    <t>عدد المشتغلين وتقديرات تعويضات العاملين حسب الجنسية وجنسية البنك 2018</t>
  </si>
  <si>
    <t>تقديرات قيمة المستلزمات السلعية حسب جنسية البنك 2018</t>
  </si>
  <si>
    <t>تقديرات قيمة المستلزمات الخدمية حسب جنسية البنك 2018</t>
  </si>
  <si>
    <t>مصروفات النشاط الجارى حسب جنسية البنك 2018</t>
  </si>
  <si>
    <t>المصروفات والمدفوعات التحويلية الاخرى حسب جنسية البنك 2018</t>
  </si>
  <si>
    <t>ايرادات النشاط الجارى حسب جنسية البنك 2018</t>
  </si>
  <si>
    <t>الايرادات الاخرى من اعمال غير بنكية حسب جنسية البنك 2018</t>
  </si>
  <si>
    <t>قيمة الإنتاج الإجمالي و القيمة المضافة حسب جنسية البنك 2018</t>
  </si>
  <si>
    <t>قيمة الاصول والاضافات الرأسمالية والاهتلاكات خلال السنة حسب نوع الاصول 2018</t>
  </si>
  <si>
    <t>أهم المؤشرات الإقتصادية حسب جنسية البنك 2018</t>
  </si>
  <si>
    <t>عدد المشتغلين حسب الجنسية والجنس وجنسية شركة التأمين 2018</t>
  </si>
  <si>
    <t>عدد المشتغلين وتقديرات تعويضات العاملين حسب جنسية شركة التأمين 2018</t>
  </si>
  <si>
    <t>تقديرات قيمة المستلزمات السلعية حسب جنسية شركة التأمين 2018</t>
  </si>
  <si>
    <t>تقديرات قيمة المستلزمات الخدمية حسب جنسية شركة التأمين 2018</t>
  </si>
  <si>
    <t>عدد و قيمة و ثائق التأمين حسب النوع وجنسية شركة التأمين 2018</t>
  </si>
  <si>
    <t>إيرادات النشاط الجاري حسب النوع وجنسية شركة التأمين 2018</t>
  </si>
  <si>
    <t>الايرادات الاخرى من اعمال غير التأمين حسب جنسية شركة التأمين 2018</t>
  </si>
  <si>
    <t>مصروفات النشاط الجارى حسب النوع وجنسية شركة التأمين 2018</t>
  </si>
  <si>
    <t>المصروفات والمدفوعات التحويلية الاخرى حسب جنسية شركة التأمين 2018</t>
  </si>
  <si>
    <t>قيمة الإنتاج الإجمالي و القيمة المضافة حسب جنسية شركة التأمين 2018</t>
  </si>
  <si>
    <t>أهم المؤشرات الإقتصادية حسب جنسية شركة التأمين 2018</t>
  </si>
  <si>
    <t>NUMBER OF EMPLOYEES BY NATIONALITY, SEX &amp; BANK NATIONALITY 
2018</t>
  </si>
  <si>
    <t>NUMBER OF EMPLOYEES &amp; ESTIMATES OF COMPENSATION OF EMPLOYEES BY NATIONALITY &amp; BANK NATIONALITY 2018</t>
  </si>
  <si>
    <t>ESTIMATES OF VALUE OF INTERMEDIATE GOODS BY BANK NATIONALITY 2018</t>
  </si>
  <si>
    <t>ESTIMATES OF VALUE OF INTERMEDIATE SERVICES BY BANK NATIONALITY 2018</t>
  </si>
  <si>
    <t>EXPENDITURES OF CURRENT ACTIVITY BY BANK NATIONALITY 2018</t>
  </si>
  <si>
    <t>OTHER PAYMENTS &amp; TRANSFERS BY BANK NATIONALITY 2018</t>
  </si>
  <si>
    <t>REVENUES OF THE CURRENT ACTIVITY BY BANK NATIONALITY 2018</t>
  </si>
  <si>
    <t>OTHER REVENUES FROM NON-BANKING ACTIVITIES BY NATIONALITY 2018</t>
  </si>
  <si>
    <t>VALUE OF GROSS OUTPUT &amp; VALUE ADDED BY BANK NATIONALITY 2018</t>
  </si>
  <si>
    <t>MAIN ECONOMIC INDICATORS BY BANK NATIONALITY 2018</t>
  </si>
  <si>
    <t>NUMBER OF EMPLOYEES BY NATIONALITY, SEX &amp; NATIONALITY OF INSURANCE COMPANY 2018</t>
  </si>
  <si>
    <t>NUMBER OF EMPLOYEES &amp; ESTIMATES OF COMPENSATION OF EMPLOYEES BY NATIONALITY OF INSURANCE COMPANY 2018</t>
  </si>
  <si>
    <t>ESTIMATES OF VALUE OF INTERMEDIATE GOODS BY NATIONALITY OF INSURANCE COMPANY 2018</t>
  </si>
  <si>
    <t>ESTIMATES OF VALUE OF INTERMEDIATE SERVICES BY NATIONALITY OF INSURANCE COMPANY 2018</t>
  </si>
  <si>
    <t>NUMBER &amp; VALUE OF INSURANCE POLICIES BY  TYPE &amp; NATIONALITY OF INSURANCE COMPANY 2018</t>
  </si>
  <si>
    <t>REVENUES OF CURRENT ACTIVITY BY  TYPE &amp; NATIONALITY OF INSURANCE COMPANY 2018</t>
  </si>
  <si>
    <t>OTHER REVENUES FROM NON-INSURANCE ACTIVITIES BY NATIONALITY OF INSURANCE COMPANY 2018</t>
  </si>
  <si>
    <t>EXPENDITURES OF CURRENT ACTIVITY BY  TYPE &amp; NATIONALITY OF INSURANCE COMPANY 2018</t>
  </si>
  <si>
    <t>OTHER PAYMENTS &amp; TRANSFERS BY NATIONALITY OF INSURANCE COMPANY 2018</t>
  </si>
  <si>
    <t>VALUE OF GROSS OUTPUT &amp; VALUE ADDED BY NATIONALITY OF INSURANCE COMPANY 2018</t>
  </si>
  <si>
    <t>VALUE OF ASSETS, ADDITIONS TO ASSETS &amp; DEPRECIATION BY TYPE OF ASSET DURING THE YEAR 2018</t>
  </si>
  <si>
    <t>MAIN ECONOMIC INDICATORS BY NATIONALITY OF INSURANCE COMPANY 2018</t>
  </si>
  <si>
    <t>This bulletin covers the banking and Insurance sector of the economic activity classification section (k), issued by Ministry of Development Planning and Statistics during 2018.</t>
  </si>
  <si>
    <t>عدد شركات التأمين التي تغطيها هذة  النشرة  (16) شركة ,ومنها من يزاول النشاط داخل وخارج قطر وتم تقسيم هذه الشركات إلى ثلاث مجموعات حسب الجنسية:</t>
  </si>
  <si>
    <t>The number of Insurance Companies covered in this bulletin  is (16) companies some of them included intrnational transaction these companies are divided into groups by nationality as follows:</t>
  </si>
  <si>
    <r>
      <t>العدد الحادي الثلاثون
31</t>
    </r>
    <r>
      <rPr>
        <b/>
        <vertAlign val="superscript"/>
        <sz val="16"/>
        <color indexed="8"/>
        <rFont val="Arial"/>
        <family val="2"/>
      </rPr>
      <t>th</t>
    </r>
    <r>
      <rPr>
        <b/>
        <sz val="16"/>
        <color indexed="8"/>
        <rFont val="Arial"/>
        <family val="2"/>
      </rPr>
      <t xml:space="preserve"> Issue</t>
    </r>
  </si>
  <si>
    <r>
      <t xml:space="preserve">النشرة السنوية
لإحصاءات البنوك والتأمين
</t>
    </r>
    <r>
      <rPr>
        <b/>
        <sz val="16"/>
        <color indexed="8"/>
        <rFont val="Arial"/>
        <family val="2"/>
      </rPr>
      <t>The Annual Bulletin
of Banks and Insurance
2018</t>
    </r>
  </si>
  <si>
    <t>جهــــــاز التخطيــــط والإحصـــــاء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</si>
</sst>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 "/>
    <numFmt numFmtId="165" formatCode="_-* #,##0_-;_-* #,##0\-;_-* &quot;-&quot;??_-;_-@_-"/>
  </numFmts>
  <fonts count="74" x14ac:knownFonts="1">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vertAlign val="superscript"/>
      <sz val="16"/>
      <color indexed="8"/>
      <name val="Arial"/>
      <family val="2"/>
    </font>
    <font>
      <b/>
      <sz val="20"/>
      <color indexed="8"/>
      <name val="Times New Roman"/>
      <family val="1"/>
    </font>
    <font>
      <b/>
      <sz val="20"/>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Arial Black"/>
      <family val="2"/>
    </font>
    <font>
      <b/>
      <sz val="16"/>
      <name val="Sultan bold"/>
      <charset val="178"/>
    </font>
    <font>
      <b/>
      <sz val="14"/>
      <name val="Sultan bold"/>
      <charset val="178"/>
    </font>
    <font>
      <b/>
      <sz val="12"/>
      <name val="Times New Roman"/>
      <family val="1"/>
    </font>
    <font>
      <b/>
      <sz val="8"/>
      <name val="Courier New"/>
      <family val="3"/>
    </font>
    <font>
      <sz val="11"/>
      <color theme="1"/>
      <name val="Arial"/>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
      <b/>
      <sz val="18"/>
      <color indexed="8"/>
      <name val="Sultan bold"/>
      <charset val="178"/>
    </font>
    <font>
      <b/>
      <sz val="16"/>
      <color indexed="8"/>
      <name val="Sakkal Majalla"/>
    </font>
    <font>
      <b/>
      <sz val="14"/>
      <color indexed="8"/>
      <name val="Sultan bold"/>
      <charset val="178"/>
    </font>
    <font>
      <sz val="14"/>
      <color indexed="8"/>
      <name val="Sakkal Majalla"/>
    </font>
    <font>
      <sz val="16"/>
      <color indexed="8"/>
      <name val="Sakkal Majalla"/>
    </font>
    <font>
      <sz val="11.5"/>
      <color indexed="8"/>
      <name val="Sakkal Majalla"/>
    </font>
    <font>
      <sz val="20"/>
      <color rgb="FFFFFFFF"/>
      <name val="Sultan bold"/>
      <charset val="17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s>
  <cellStyleXfs count="10">
    <xf numFmtId="0" fontId="0" fillId="0" borderId="0"/>
    <xf numFmtId="43" fontId="1" fillId="0" borderId="0" applyFont="0" applyFill="0" applyBorder="0" applyAlignment="0" applyProtection="0"/>
    <xf numFmtId="0" fontId="58" fillId="0" borderId="0" applyNumberFormat="0" applyFill="0" applyBorder="0" applyAlignment="0" applyProtection="0">
      <alignment vertical="top"/>
      <protection locked="0"/>
    </xf>
    <xf numFmtId="0" fontId="57" fillId="0" borderId="0"/>
    <xf numFmtId="0" fontId="5" fillId="0" borderId="0"/>
    <xf numFmtId="0" fontId="25" fillId="0" borderId="0"/>
    <xf numFmtId="0" fontId="5" fillId="0" borderId="0"/>
    <xf numFmtId="0" fontId="5" fillId="0" borderId="0"/>
    <xf numFmtId="0" fontId="5" fillId="0" borderId="0"/>
    <xf numFmtId="0" fontId="59" fillId="0" borderId="0"/>
  </cellStyleXfs>
  <cellXfs count="480">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4"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Border="1" applyAlignment="1">
      <alignment vertical="center"/>
    </xf>
    <xf numFmtId="0" fontId="6" fillId="0" borderId="0" xfId="0" applyFont="1" applyAlignment="1">
      <alignment horizontal="right" vertical="center" indent="1"/>
    </xf>
    <xf numFmtId="164" fontId="5" fillId="2" borderId="3" xfId="0" applyNumberFormat="1" applyFont="1" applyFill="1" applyBorder="1" applyAlignment="1">
      <alignment horizontal="left" vertical="center" indent="1"/>
    </xf>
    <xf numFmtId="49" fontId="4" fillId="2" borderId="3" xfId="0" applyNumberFormat="1" applyFont="1" applyFill="1" applyBorder="1" applyAlignment="1">
      <alignment horizontal="right" vertical="center" indent="1"/>
    </xf>
    <xf numFmtId="164"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4" fontId="5" fillId="3" borderId="4" xfId="0" applyNumberFormat="1" applyFont="1" applyFill="1" applyBorder="1" applyAlignment="1">
      <alignment horizontal="left" vertical="center" indent="1"/>
    </xf>
    <xf numFmtId="49" fontId="4" fillId="3" borderId="4" xfId="0" applyNumberFormat="1" applyFont="1" applyFill="1" applyBorder="1" applyAlignment="1">
      <alignment horizontal="right" vertical="center" indent="1"/>
    </xf>
    <xf numFmtId="164" fontId="5" fillId="2" borderId="3" xfId="0" applyNumberFormat="1" applyFont="1" applyFill="1" applyBorder="1" applyAlignment="1">
      <alignment horizontal="right" vertical="center" indent="1"/>
    </xf>
    <xf numFmtId="164" fontId="5" fillId="3" borderId="4" xfId="0" applyNumberFormat="1" applyFont="1" applyFill="1" applyBorder="1" applyAlignment="1">
      <alignment horizontal="right" vertical="center" indent="1"/>
    </xf>
    <xf numFmtId="164" fontId="5" fillId="2" borderId="4" xfId="0" applyNumberFormat="1" applyFont="1" applyFill="1" applyBorder="1" applyAlignment="1">
      <alignment horizontal="right" vertical="center" indent="1"/>
    </xf>
    <xf numFmtId="164" fontId="5" fillId="3" borderId="5" xfId="0" applyNumberFormat="1" applyFont="1" applyFill="1" applyBorder="1" applyAlignment="1">
      <alignment horizontal="left" vertical="center" indent="1"/>
    </xf>
    <xf numFmtId="164" fontId="5" fillId="3" borderId="5" xfId="0" applyNumberFormat="1" applyFont="1" applyFill="1" applyBorder="1" applyAlignment="1">
      <alignment horizontal="right" vertical="center" indent="1"/>
    </xf>
    <xf numFmtId="49" fontId="4" fillId="3" borderId="5" xfId="0" applyNumberFormat="1" applyFont="1" applyFill="1" applyBorder="1" applyAlignment="1">
      <alignment horizontal="right" vertical="center" indent="1"/>
    </xf>
    <xf numFmtId="49" fontId="6" fillId="2" borderId="6"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6" fillId="0" borderId="0" xfId="0" applyNumberFormat="1" applyFont="1" applyBorder="1" applyAlignment="1">
      <alignment vertical="center"/>
    </xf>
    <xf numFmtId="0" fontId="8" fillId="0" borderId="0" xfId="6" applyFont="1" applyAlignment="1">
      <alignment vertical="center"/>
    </xf>
    <xf numFmtId="0" fontId="4" fillId="0" borderId="0" xfId="6" applyFont="1" applyAlignment="1">
      <alignment vertical="center"/>
    </xf>
    <xf numFmtId="164" fontId="4" fillId="0" borderId="0" xfId="6" applyNumberFormat="1" applyFont="1" applyAlignment="1">
      <alignment horizontal="right" vertical="center"/>
    </xf>
    <xf numFmtId="49" fontId="6" fillId="3" borderId="7" xfId="6" applyNumberFormat="1" applyFont="1" applyFill="1" applyBorder="1" applyAlignment="1">
      <alignment horizontal="center" wrapText="1"/>
    </xf>
    <xf numFmtId="49" fontId="12" fillId="3" borderId="8" xfId="6" applyNumberFormat="1" applyFont="1" applyFill="1" applyBorder="1" applyAlignment="1">
      <alignment horizontal="center" vertical="top" wrapText="1"/>
    </xf>
    <xf numFmtId="164" fontId="12" fillId="2" borderId="9" xfId="6" applyNumberFormat="1" applyFont="1" applyFill="1" applyBorder="1" applyAlignment="1">
      <alignment horizontal="left" vertical="center" indent="1"/>
    </xf>
    <xf numFmtId="164" fontId="5" fillId="2" borderId="9" xfId="6" applyNumberFormat="1" applyFont="1" applyFill="1" applyBorder="1" applyAlignment="1">
      <alignment vertical="center"/>
    </xf>
    <xf numFmtId="49" fontId="6" fillId="2" borderId="9" xfId="6" applyNumberFormat="1" applyFont="1" applyFill="1" applyBorder="1" applyAlignment="1">
      <alignment horizontal="right" vertical="center" indent="1"/>
    </xf>
    <xf numFmtId="164" fontId="12" fillId="3" borderId="10" xfId="6" applyNumberFormat="1" applyFont="1" applyFill="1" applyBorder="1" applyAlignment="1">
      <alignment horizontal="left" vertical="center" indent="1"/>
    </xf>
    <xf numFmtId="164" fontId="5" fillId="3" borderId="10" xfId="6" applyNumberFormat="1" applyFont="1" applyFill="1" applyBorder="1" applyAlignment="1">
      <alignment vertical="center"/>
    </xf>
    <xf numFmtId="49" fontId="6" fillId="3" borderId="10" xfId="6" applyNumberFormat="1" applyFont="1" applyFill="1" applyBorder="1" applyAlignment="1">
      <alignment horizontal="right" vertical="center" indent="1"/>
    </xf>
    <xf numFmtId="164" fontId="12" fillId="2" borderId="10" xfId="6" applyNumberFormat="1" applyFont="1" applyFill="1" applyBorder="1" applyAlignment="1">
      <alignment horizontal="left" vertical="center" indent="1"/>
    </xf>
    <xf numFmtId="164" fontId="5" fillId="2" borderId="10" xfId="6" applyNumberFormat="1" applyFont="1" applyFill="1" applyBorder="1" applyAlignment="1">
      <alignment vertical="center"/>
    </xf>
    <xf numFmtId="49" fontId="6" fillId="2" borderId="10" xfId="6" applyNumberFormat="1" applyFont="1" applyFill="1" applyBorder="1" applyAlignment="1">
      <alignment horizontal="right" vertical="center" indent="1"/>
    </xf>
    <xf numFmtId="164" fontId="12" fillId="3" borderId="11" xfId="6" applyNumberFormat="1" applyFont="1" applyFill="1" applyBorder="1" applyAlignment="1">
      <alignment horizontal="left" vertical="center" indent="1"/>
    </xf>
    <xf numFmtId="164" fontId="5" fillId="3" borderId="11" xfId="6" applyNumberFormat="1" applyFont="1" applyFill="1" applyBorder="1" applyAlignment="1">
      <alignment vertical="center"/>
    </xf>
    <xf numFmtId="49" fontId="6" fillId="3" borderId="11" xfId="6" applyNumberFormat="1" applyFont="1" applyFill="1" applyBorder="1" applyAlignment="1">
      <alignment horizontal="right" vertical="center" indent="1"/>
    </xf>
    <xf numFmtId="49" fontId="6" fillId="2" borderId="12" xfId="6" applyNumberFormat="1" applyFont="1" applyFill="1" applyBorder="1" applyAlignment="1">
      <alignment horizontal="center" vertical="center"/>
    </xf>
    <xf numFmtId="49" fontId="4" fillId="2" borderId="12" xfId="6" applyNumberFormat="1" applyFont="1" applyFill="1" applyBorder="1" applyAlignment="1">
      <alignment horizontal="center" vertical="center"/>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3" xfId="6" applyNumberFormat="1" applyFont="1" applyFill="1" applyBorder="1" applyAlignment="1">
      <alignment horizontal="center" vertical="center"/>
    </xf>
    <xf numFmtId="0" fontId="12"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164" fontId="11" fillId="2" borderId="12" xfId="6" applyNumberFormat="1" applyFont="1" applyFill="1" applyBorder="1" applyAlignment="1">
      <alignment horizontal="left" vertical="center" indent="1"/>
    </xf>
    <xf numFmtId="0" fontId="12" fillId="4" borderId="15"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indent="1"/>
    </xf>
    <xf numFmtId="49" fontId="6" fillId="3" borderId="12" xfId="6" applyNumberFormat="1" applyFont="1" applyFill="1" applyBorder="1" applyAlignment="1">
      <alignment horizontal="right" vertical="center" indent="1"/>
    </xf>
    <xf numFmtId="164" fontId="11" fillId="3" borderId="12" xfId="6" applyNumberFormat="1" applyFont="1" applyFill="1" applyBorder="1" applyAlignment="1">
      <alignment horizontal="left" vertical="center" indent="1"/>
    </xf>
    <xf numFmtId="164" fontId="11" fillId="2" borderId="12"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4" fontId="5" fillId="2" borderId="13" xfId="6" applyNumberFormat="1" applyFont="1" applyFill="1" applyBorder="1" applyAlignment="1">
      <alignment vertical="center"/>
    </xf>
    <xf numFmtId="49" fontId="6" fillId="2" borderId="13" xfId="6" applyNumberFormat="1" applyFont="1" applyFill="1" applyBorder="1" applyAlignment="1">
      <alignment horizontal="right" vertical="center" indent="1"/>
    </xf>
    <xf numFmtId="164" fontId="11" fillId="3" borderId="12" xfId="6" applyNumberFormat="1" applyFont="1" applyFill="1" applyBorder="1" applyAlignment="1">
      <alignment horizontal="center" vertical="center"/>
    </xf>
    <xf numFmtId="0" fontId="4" fillId="4" borderId="14" xfId="0" applyFont="1" applyFill="1" applyBorder="1" applyAlignment="1">
      <alignment horizontal="left" vertical="center" wrapText="1" indent="1" readingOrder="1"/>
    </xf>
    <xf numFmtId="49" fontId="10" fillId="2" borderId="9" xfId="6" applyNumberFormat="1" applyFont="1" applyFill="1" applyBorder="1" applyAlignment="1">
      <alignment horizontal="right" vertical="center" indent="1"/>
    </xf>
    <xf numFmtId="0" fontId="5" fillId="2" borderId="0" xfId="6" applyFill="1"/>
    <xf numFmtId="164" fontId="5" fillId="3" borderId="9" xfId="6" applyNumberFormat="1" applyFont="1" applyFill="1" applyBorder="1" applyAlignment="1">
      <alignment vertical="center"/>
    </xf>
    <xf numFmtId="49" fontId="6" fillId="3" borderId="9" xfId="6" applyNumberFormat="1" applyFont="1" applyFill="1" applyBorder="1" applyAlignment="1">
      <alignment horizontal="right" vertical="center" indent="1"/>
    </xf>
    <xf numFmtId="0" fontId="4" fillId="5" borderId="14" xfId="0" applyFont="1" applyFill="1" applyBorder="1" applyAlignment="1">
      <alignment horizontal="left" vertical="center" wrapText="1" indent="1" readingOrder="1"/>
    </xf>
    <xf numFmtId="49" fontId="10" fillId="3" borderId="9" xfId="6" applyNumberFormat="1" applyFont="1" applyFill="1" applyBorder="1" applyAlignment="1">
      <alignment horizontal="right" vertical="center" indent="1"/>
    </xf>
    <xf numFmtId="0" fontId="11"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2" readingOrder="1"/>
    </xf>
    <xf numFmtId="49" fontId="6" fillId="3" borderId="10" xfId="6" applyNumberFormat="1" applyFont="1" applyFill="1" applyBorder="1" applyAlignment="1">
      <alignment horizontal="right" vertical="center" indent="2" readingOrder="2"/>
    </xf>
    <xf numFmtId="0" fontId="12" fillId="4" borderId="14" xfId="0" applyFont="1" applyFill="1" applyBorder="1" applyAlignment="1">
      <alignment horizontal="left" vertical="center" wrapText="1" indent="2" readingOrder="1"/>
    </xf>
    <xf numFmtId="49" fontId="6" fillId="2" borderId="9"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3" xfId="6" applyNumberFormat="1" applyFont="1" applyFill="1" applyBorder="1" applyAlignment="1">
      <alignment horizontal="right" vertical="center" indent="2" readingOrder="2"/>
    </xf>
    <xf numFmtId="164" fontId="5" fillId="2" borderId="9" xfId="6" applyNumberFormat="1" applyFont="1" applyFill="1" applyBorder="1" applyAlignment="1">
      <alignment horizontal="right" vertical="center"/>
    </xf>
    <xf numFmtId="0" fontId="12" fillId="3" borderId="14" xfId="0" applyFont="1" applyFill="1" applyBorder="1" applyAlignment="1">
      <alignment horizontal="left" vertical="center" wrapText="1" indent="2" readingOrder="1"/>
    </xf>
    <xf numFmtId="164" fontId="5" fillId="3" borderId="10" xfId="6" applyNumberFormat="1" applyFont="1" applyFill="1" applyBorder="1" applyAlignment="1">
      <alignment horizontal="right" vertical="center"/>
    </xf>
    <xf numFmtId="0" fontId="12" fillId="3" borderId="15" xfId="0" applyFont="1" applyFill="1" applyBorder="1" applyAlignment="1">
      <alignment horizontal="left" vertical="center" wrapText="1" indent="2" readingOrder="1"/>
    </xf>
    <xf numFmtId="164" fontId="5" fillId="3" borderId="11" xfId="6" applyNumberFormat="1" applyFont="1" applyFill="1" applyBorder="1" applyAlignment="1">
      <alignment horizontal="right" vertical="center"/>
    </xf>
    <xf numFmtId="49" fontId="6" fillId="3" borderId="11" xfId="6" applyNumberFormat="1" applyFont="1" applyFill="1" applyBorder="1" applyAlignment="1">
      <alignment horizontal="right" vertical="center" indent="2" readingOrder="2"/>
    </xf>
    <xf numFmtId="0" fontId="11" fillId="3" borderId="14" xfId="0" applyFont="1" applyFill="1" applyBorder="1" applyAlignment="1">
      <alignment horizontal="left" vertical="center" wrapText="1" indent="2" readingOrder="1"/>
    </xf>
    <xf numFmtId="49" fontId="4" fillId="3" borderId="9" xfId="6" applyNumberFormat="1" applyFont="1" applyFill="1" applyBorder="1" applyAlignment="1">
      <alignment horizontal="right" vertical="center" wrapText="1" indent="1"/>
    </xf>
    <xf numFmtId="0" fontId="11" fillId="4" borderId="14" xfId="0" applyFont="1" applyFill="1" applyBorder="1" applyAlignment="1">
      <alignment horizontal="left" vertical="center" wrapText="1" indent="2" readingOrder="1"/>
    </xf>
    <xf numFmtId="164" fontId="5" fillId="2" borderId="10" xfId="6" applyNumberFormat="1" applyFont="1" applyFill="1" applyBorder="1" applyAlignment="1">
      <alignment horizontal="right" vertical="center"/>
    </xf>
    <xf numFmtId="49" fontId="4" fillId="2" borderId="10" xfId="6" applyNumberFormat="1" applyFont="1" applyFill="1" applyBorder="1" applyAlignment="1">
      <alignment horizontal="right" vertical="center" wrapText="1" indent="1"/>
    </xf>
    <xf numFmtId="49" fontId="4" fillId="3" borderId="10" xfId="6" applyNumberFormat="1" applyFont="1" applyFill="1" applyBorder="1" applyAlignment="1">
      <alignment horizontal="right" vertical="center" wrapText="1" indent="1"/>
    </xf>
    <xf numFmtId="0" fontId="11" fillId="3" borderId="16" xfId="0" applyFont="1" applyFill="1" applyBorder="1" applyAlignment="1">
      <alignment horizontal="left" vertical="center" wrapText="1" indent="2" readingOrder="1"/>
    </xf>
    <xf numFmtId="49" fontId="4" fillId="3" borderId="17" xfId="6" applyNumberFormat="1" applyFont="1" applyFill="1" applyBorder="1" applyAlignment="1">
      <alignment horizontal="right" vertical="center" wrapText="1" indent="1"/>
    </xf>
    <xf numFmtId="164" fontId="4" fillId="0" borderId="0" xfId="6" applyNumberFormat="1" applyFont="1" applyAlignment="1">
      <alignment horizontal="right" vertical="center" readingOrder="2"/>
    </xf>
    <xf numFmtId="49" fontId="6" fillId="3" borderId="7" xfId="6" applyNumberFormat="1" applyFont="1" applyFill="1" applyBorder="1" applyAlignment="1">
      <alignment horizontal="center" wrapText="1"/>
    </xf>
    <xf numFmtId="49" fontId="4" fillId="2" borderId="9" xfId="6" applyNumberFormat="1" applyFont="1" applyFill="1" applyBorder="1" applyAlignment="1">
      <alignment horizontal="right" vertical="center" indent="1"/>
    </xf>
    <xf numFmtId="49" fontId="4" fillId="3" borderId="10" xfId="6" applyNumberFormat="1" applyFont="1" applyFill="1" applyBorder="1" applyAlignment="1">
      <alignment horizontal="right" vertical="center" inden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164" fontId="5" fillId="2" borderId="5" xfId="0" applyNumberFormat="1" applyFont="1" applyFill="1" applyBorder="1" applyAlignment="1">
      <alignment horizontal="right" vertical="center" indent="1"/>
    </xf>
    <xf numFmtId="49" fontId="6" fillId="3" borderId="6"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8" xfId="6" applyNumberFormat="1" applyFont="1" applyFill="1" applyBorder="1" applyAlignment="1">
      <alignment horizontal="center" vertical="center"/>
    </xf>
    <xf numFmtId="164" fontId="12" fillId="2" borderId="11" xfId="6" applyNumberFormat="1" applyFont="1" applyFill="1" applyBorder="1" applyAlignment="1">
      <alignment horizontal="left" vertical="center" indent="1"/>
    </xf>
    <xf numFmtId="49" fontId="11" fillId="3" borderId="13" xfId="6" applyNumberFormat="1" applyFont="1" applyFill="1" applyBorder="1" applyAlignment="1">
      <alignment horizontal="center"/>
    </xf>
    <xf numFmtId="49" fontId="23" fillId="3" borderId="8" xfId="6" applyNumberFormat="1" applyFont="1" applyFill="1" applyBorder="1" applyAlignment="1">
      <alignment horizontal="center" vertical="top"/>
    </xf>
    <xf numFmtId="49" fontId="5" fillId="3" borderId="8" xfId="6" applyNumberFormat="1" applyFont="1" applyFill="1" applyBorder="1" applyAlignment="1">
      <alignment horizontal="center" vertical="top"/>
    </xf>
    <xf numFmtId="0" fontId="12" fillId="2" borderId="9" xfId="0" applyFont="1" applyFill="1" applyBorder="1" applyAlignment="1">
      <alignment horizontal="left" vertical="center" wrapText="1" indent="1" readingOrder="1"/>
    </xf>
    <xf numFmtId="49" fontId="6" fillId="2" borderId="9" xfId="6"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readingOrder="1"/>
    </xf>
    <xf numFmtId="49" fontId="6" fillId="3" borderId="10" xfId="6" applyNumberFormat="1" applyFont="1" applyFill="1" applyBorder="1" applyAlignment="1">
      <alignment horizontal="right" vertical="center" wrapText="1" indent="1"/>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3" xfId="6" applyNumberFormat="1" applyFont="1" applyFill="1" applyBorder="1" applyAlignment="1">
      <alignment horizontal="center"/>
    </xf>
    <xf numFmtId="49" fontId="12" fillId="3" borderId="8" xfId="6" applyNumberFormat="1" applyFont="1" applyFill="1" applyBorder="1" applyAlignment="1">
      <alignment horizontal="center" vertical="top"/>
    </xf>
    <xf numFmtId="164" fontId="23" fillId="2" borderId="9" xfId="6" applyNumberFormat="1" applyFont="1" applyFill="1" applyBorder="1" applyAlignment="1">
      <alignment vertical="center"/>
    </xf>
    <xf numFmtId="164" fontId="23" fillId="3" borderId="10" xfId="6" applyNumberFormat="1" applyFont="1" applyFill="1" applyBorder="1" applyAlignment="1">
      <alignment vertical="center"/>
    </xf>
    <xf numFmtId="164" fontId="23" fillId="2" borderId="10" xfId="6" applyNumberFormat="1" applyFont="1" applyFill="1" applyBorder="1" applyAlignment="1">
      <alignment vertical="center"/>
    </xf>
    <xf numFmtId="164" fontId="23" fillId="3" borderId="11" xfId="6" applyNumberFormat="1" applyFont="1" applyFill="1" applyBorder="1" applyAlignment="1">
      <alignment vertical="center"/>
    </xf>
    <xf numFmtId="0" fontId="12" fillId="2" borderId="9"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5" borderId="1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49" fontId="6" fillId="2" borderId="17" xfId="6" applyNumberFormat="1" applyFont="1" applyFill="1" applyBorder="1" applyAlignment="1">
      <alignment horizontal="right" vertical="center" indent="1"/>
    </xf>
    <xf numFmtId="0" fontId="12"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2"/>
    </xf>
    <xf numFmtId="0" fontId="12" fillId="4" borderId="14"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5" borderId="15" xfId="0" applyFont="1" applyFill="1" applyBorder="1" applyAlignment="1">
      <alignment horizontal="left" vertical="center" wrapText="1" indent="2"/>
    </xf>
    <xf numFmtId="49" fontId="6" fillId="3" borderId="7" xfId="6" applyNumberFormat="1" applyFont="1" applyFill="1" applyBorder="1" applyAlignment="1">
      <alignment horizontal="center"/>
    </xf>
    <xf numFmtId="164" fontId="5" fillId="2" borderId="0" xfId="0" applyNumberFormat="1" applyFont="1" applyFill="1" applyBorder="1" applyAlignment="1">
      <alignment horizontal="right" vertical="center" indent="1"/>
    </xf>
    <xf numFmtId="0" fontId="0" fillId="2" borderId="0" xfId="0" applyFill="1"/>
    <xf numFmtId="164" fontId="5" fillId="3" borderId="0" xfId="0" applyNumberFormat="1" applyFont="1" applyFill="1" applyBorder="1" applyAlignment="1">
      <alignment horizontal="right" vertical="center" indent="1"/>
    </xf>
    <xf numFmtId="49" fontId="6" fillId="3" borderId="7" xfId="0" applyNumberFormat="1" applyFont="1" applyFill="1" applyBorder="1" applyAlignment="1">
      <alignment horizontal="center" wrapText="1"/>
    </xf>
    <xf numFmtId="49" fontId="12" fillId="3" borderId="8" xfId="0" applyNumberFormat="1" applyFont="1" applyFill="1" applyBorder="1" applyAlignment="1">
      <alignment horizontal="center" vertical="top" wrapText="1"/>
    </xf>
    <xf numFmtId="49" fontId="6" fillId="3" borderId="0" xfId="0" applyNumberFormat="1" applyFont="1" applyFill="1" applyBorder="1" applyAlignment="1">
      <alignment horizontal="right" vertical="center" indent="3" readingOrder="2"/>
    </xf>
    <xf numFmtId="49" fontId="6" fillId="2" borderId="0" xfId="0" applyNumberFormat="1" applyFont="1" applyFill="1" applyBorder="1" applyAlignment="1">
      <alignment horizontal="right" vertical="center" indent="3" readingOrder="2"/>
    </xf>
    <xf numFmtId="164" fontId="6" fillId="2"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49" fontId="4" fillId="2" borderId="0" xfId="0" applyNumberFormat="1" applyFont="1" applyFill="1" applyBorder="1" applyAlignment="1">
      <alignment horizontal="right" vertical="center" indent="1"/>
    </xf>
    <xf numFmtId="49" fontId="4" fillId="3" borderId="0" xfId="0" applyNumberFormat="1" applyFont="1" applyFill="1" applyBorder="1" applyAlignment="1">
      <alignment horizontal="right" vertical="center" indent="1"/>
    </xf>
    <xf numFmtId="164" fontId="6" fillId="3" borderId="0" xfId="0" applyNumberFormat="1" applyFont="1" applyFill="1" applyBorder="1" applyAlignment="1">
      <alignment horizontal="left" vertical="center" wrapText="1" indent="1"/>
    </xf>
    <xf numFmtId="164" fontId="12" fillId="2" borderId="0" xfId="0" applyNumberFormat="1" applyFont="1" applyFill="1" applyBorder="1" applyAlignment="1">
      <alignment horizontal="left" vertical="center" wrapText="1" indent="3"/>
    </xf>
    <xf numFmtId="164" fontId="12" fillId="3" borderId="0" xfId="0" applyNumberFormat="1" applyFont="1" applyFill="1" applyBorder="1" applyAlignment="1">
      <alignment horizontal="left" vertical="center" wrapText="1" indent="3"/>
    </xf>
    <xf numFmtId="49" fontId="18"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4" fontId="6" fillId="2" borderId="0" xfId="0" applyNumberFormat="1" applyFont="1" applyFill="1" applyBorder="1" applyAlignment="1">
      <alignment horizontal="left" vertical="center" wrapText="1" indent="1"/>
    </xf>
    <xf numFmtId="164" fontId="5" fillId="2" borderId="17" xfId="6" applyNumberFormat="1" applyFont="1" applyFill="1" applyBorder="1" applyAlignment="1">
      <alignment vertical="center"/>
    </xf>
    <xf numFmtId="164" fontId="6" fillId="2" borderId="12" xfId="6" applyNumberFormat="1" applyFont="1" applyFill="1" applyBorder="1" applyAlignment="1">
      <alignment horizontal="center" vertical="center"/>
    </xf>
    <xf numFmtId="49" fontId="18" fillId="2" borderId="12" xfId="6" applyNumberFormat="1" applyFont="1" applyFill="1" applyBorder="1" applyAlignment="1">
      <alignment horizontal="center" vertical="center"/>
    </xf>
    <xf numFmtId="164" fontId="6" fillId="2" borderId="12" xfId="6" applyNumberFormat="1" applyFont="1" applyFill="1" applyBorder="1" applyAlignment="1">
      <alignment horizontal="left" vertical="center" indent="1"/>
    </xf>
    <xf numFmtId="164" fontId="6" fillId="3" borderId="12" xfId="6" applyNumberFormat="1" applyFont="1" applyFill="1" applyBorder="1" applyAlignment="1">
      <alignment horizontal="left" vertical="center" indent="1"/>
    </xf>
    <xf numFmtId="49" fontId="18" fillId="2" borderId="12" xfId="6" applyNumberFormat="1" applyFont="1" applyFill="1" applyBorder="1" applyAlignment="1">
      <alignment horizontal="right" vertical="center" indent="1"/>
    </xf>
    <xf numFmtId="49" fontId="18" fillId="3" borderId="12" xfId="6" applyNumberFormat="1" applyFont="1" applyFill="1" applyBorder="1" applyAlignment="1">
      <alignment horizontal="right" vertical="center" indent="1"/>
    </xf>
    <xf numFmtId="49" fontId="18" fillId="3" borderId="12" xfId="6" applyNumberFormat="1" applyFont="1" applyFill="1" applyBorder="1" applyAlignment="1">
      <alignment horizontal="center" vertical="center"/>
    </xf>
    <xf numFmtId="49" fontId="6" fillId="2" borderId="3" xfId="0" applyNumberFormat="1" applyFont="1" applyFill="1" applyBorder="1" applyAlignment="1">
      <alignment horizontal="right" vertical="center" indent="1"/>
    </xf>
    <xf numFmtId="49" fontId="6" fillId="3" borderId="4" xfId="0" applyNumberFormat="1" applyFont="1" applyFill="1" applyBorder="1" applyAlignment="1">
      <alignment horizontal="right" vertical="center" indent="1"/>
    </xf>
    <xf numFmtId="49" fontId="6" fillId="2" borderId="5" xfId="0" applyNumberFormat="1" applyFont="1" applyFill="1" applyBorder="1" applyAlignment="1">
      <alignment horizontal="right" vertical="center" indent="1"/>
    </xf>
    <xf numFmtId="164" fontId="12" fillId="2" borderId="3" xfId="0" applyNumberFormat="1" applyFont="1" applyFill="1" applyBorder="1" applyAlignment="1">
      <alignment horizontal="left" vertical="center" indent="1"/>
    </xf>
    <xf numFmtId="164" fontId="12" fillId="3" borderId="4" xfId="0" applyNumberFormat="1" applyFont="1" applyFill="1" applyBorder="1" applyAlignment="1">
      <alignment horizontal="left" vertical="center" indent="1"/>
    </xf>
    <xf numFmtId="164" fontId="12" fillId="2" borderId="5" xfId="0" applyNumberFormat="1" applyFont="1" applyFill="1" applyBorder="1" applyAlignment="1">
      <alignment horizontal="left" vertical="center" indent="1"/>
    </xf>
    <xf numFmtId="49" fontId="18" fillId="3" borderId="6" xfId="0" applyNumberFormat="1" applyFont="1" applyFill="1" applyBorder="1" applyAlignment="1">
      <alignment horizontal="center" vertical="center"/>
    </xf>
    <xf numFmtId="164" fontId="6" fillId="3" borderId="12" xfId="6" applyNumberFormat="1" applyFont="1" applyFill="1" applyBorder="1" applyAlignment="1">
      <alignment horizontal="center" vertical="center"/>
    </xf>
    <xf numFmtId="0" fontId="3" fillId="0" borderId="0" xfId="0" applyFont="1" applyBorder="1" applyAlignment="1">
      <alignment horizontal="right"/>
    </xf>
    <xf numFmtId="0" fontId="0" fillId="0" borderId="0" xfId="0" applyAlignment="1">
      <alignment vertical="center"/>
    </xf>
    <xf numFmtId="49" fontId="11" fillId="3" borderId="7"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6" fillId="3" borderId="7"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4" fontId="0" fillId="0" borderId="0" xfId="0" applyNumberFormat="1"/>
    <xf numFmtId="0" fontId="57" fillId="0" borderId="0" xfId="3" applyAlignment="1">
      <alignment vertical="center"/>
    </xf>
    <xf numFmtId="0" fontId="28" fillId="0" borderId="0" xfId="3" applyFont="1" applyAlignment="1">
      <alignment horizontal="center" vertical="center" readingOrder="1"/>
    </xf>
    <xf numFmtId="0" fontId="15" fillId="0" borderId="0" xfId="3" applyFont="1" applyAlignment="1">
      <alignment vertical="center"/>
    </xf>
    <xf numFmtId="0" fontId="30" fillId="0" borderId="0" xfId="3" applyFont="1" applyAlignment="1">
      <alignment vertical="center" readingOrder="1"/>
    </xf>
    <xf numFmtId="0" fontId="15" fillId="0" borderId="0" xfId="3" applyFont="1" applyAlignment="1">
      <alignment vertical="center" wrapText="1"/>
    </xf>
    <xf numFmtId="0" fontId="32" fillId="0" borderId="0" xfId="3" applyFont="1" applyAlignment="1">
      <alignment vertical="center" wrapText="1"/>
    </xf>
    <xf numFmtId="0" fontId="26" fillId="0" borderId="0" xfId="3" applyFont="1" applyAlignment="1">
      <alignment horizontal="center" vertical="center" wrapText="1"/>
    </xf>
    <xf numFmtId="0" fontId="32" fillId="0" borderId="0" xfId="3" applyFont="1" applyAlignment="1">
      <alignment horizontal="justify" vertical="center" wrapText="1" readingOrder="2"/>
    </xf>
    <xf numFmtId="0" fontId="15" fillId="0" borderId="0" xfId="3" applyFont="1" applyAlignment="1">
      <alignment vertical="top" wrapText="1"/>
    </xf>
    <xf numFmtId="0" fontId="30"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8"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3" xfId="0" applyFont="1" applyFill="1" applyBorder="1" applyAlignment="1">
      <alignment horizontal="center" vertical="center" readingOrder="2"/>
    </xf>
    <xf numFmtId="0" fontId="6" fillId="3" borderId="13" xfId="0" applyFont="1" applyFill="1" applyBorder="1" applyAlignment="1">
      <alignment horizontal="center" vertical="center"/>
    </xf>
    <xf numFmtId="0" fontId="30" fillId="0" borderId="0" xfId="0" applyFont="1" applyAlignment="1">
      <alignment horizontal="center" vertical="center"/>
    </xf>
    <xf numFmtId="0" fontId="4" fillId="2" borderId="13" xfId="0" applyFont="1" applyFill="1" applyBorder="1" applyAlignment="1">
      <alignment horizontal="center" vertical="center" readingOrder="2"/>
    </xf>
    <xf numFmtId="0" fontId="61" fillId="0" borderId="0" xfId="0" applyFont="1" applyBorder="1" applyAlignment="1">
      <alignment horizontal="right" vertical="center" wrapText="1"/>
    </xf>
    <xf numFmtId="0" fontId="6" fillId="2" borderId="13" xfId="0" applyFont="1" applyFill="1" applyBorder="1" applyAlignment="1">
      <alignment horizontal="center" vertical="center"/>
    </xf>
    <xf numFmtId="0" fontId="12" fillId="0" borderId="0" xfId="0" applyFont="1" applyAlignment="1">
      <alignment horizontal="left" vertical="center" wrapText="1"/>
    </xf>
    <xf numFmtId="0" fontId="61" fillId="2" borderId="0" xfId="0" applyFont="1" applyFill="1" applyBorder="1" applyAlignment="1">
      <alignment horizontal="right" vertical="center" wrapText="1"/>
    </xf>
    <xf numFmtId="0" fontId="61" fillId="3" borderId="0" xfId="0" applyFont="1" applyFill="1" applyBorder="1" applyAlignment="1">
      <alignment horizontal="right" vertical="center" wrapText="1"/>
    </xf>
    <xf numFmtId="0" fontId="12" fillId="3" borderId="0" xfId="0" applyFont="1" applyFill="1" applyAlignment="1">
      <alignment horizontal="left" vertical="center" wrapText="1"/>
    </xf>
    <xf numFmtId="0" fontId="30" fillId="2" borderId="0" xfId="0" applyFont="1" applyFill="1" applyAlignment="1">
      <alignment horizontal="center" vertical="center"/>
    </xf>
    <xf numFmtId="0" fontId="62"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0" xfId="0" applyFont="1" applyFill="1" applyBorder="1" applyAlignment="1">
      <alignment horizontal="center" vertical="center" readingOrder="1"/>
    </xf>
    <xf numFmtId="0" fontId="62" fillId="0" borderId="0" xfId="0" applyFont="1" applyBorder="1" applyAlignment="1">
      <alignment horizontal="center" wrapText="1"/>
    </xf>
    <xf numFmtId="0" fontId="6" fillId="0" borderId="0" xfId="0" applyFont="1" applyAlignment="1">
      <alignment horizontal="center" vertical="center" wrapText="1"/>
    </xf>
    <xf numFmtId="0" fontId="6" fillId="2" borderId="0" xfId="0" applyFont="1" applyFill="1" applyBorder="1" applyAlignment="1">
      <alignment horizontal="center" vertical="center" readingOrder="1"/>
    </xf>
    <xf numFmtId="0" fontId="6" fillId="3" borderId="20" xfId="0" applyFont="1" applyFill="1" applyBorder="1" applyAlignment="1">
      <alignment horizontal="center" vertical="center" readingOrder="1"/>
    </xf>
    <xf numFmtId="0" fontId="61" fillId="3" borderId="0" xfId="0" applyFont="1" applyFill="1" applyBorder="1" applyAlignment="1">
      <alignment horizontal="right" wrapText="1"/>
    </xf>
    <xf numFmtId="0" fontId="63" fillId="3" borderId="0" xfId="0" applyFont="1" applyFill="1" applyBorder="1" applyAlignment="1">
      <alignment horizontal="left" vertical="center" wrapText="1"/>
    </xf>
    <xf numFmtId="0" fontId="6" fillId="3" borderId="0" xfId="0" applyFont="1" applyFill="1" applyBorder="1" applyAlignment="1">
      <alignment horizontal="center" vertical="center" readingOrder="1"/>
    </xf>
    <xf numFmtId="0" fontId="61" fillId="0" borderId="0" xfId="0" applyFont="1" applyBorder="1" applyAlignment="1">
      <alignment horizontal="right" wrapText="1"/>
    </xf>
    <xf numFmtId="0" fontId="63" fillId="0" borderId="0" xfId="0" applyFont="1" applyBorder="1" applyAlignment="1">
      <alignment horizontal="left" vertical="center" wrapText="1"/>
    </xf>
    <xf numFmtId="0" fontId="61" fillId="3" borderId="0" xfId="0" applyFont="1" applyFill="1" applyAlignment="1">
      <alignment horizontal="right" wrapText="1"/>
    </xf>
    <xf numFmtId="0" fontId="63" fillId="3" borderId="0" xfId="0" applyFont="1" applyFill="1" applyAlignment="1">
      <alignment horizontal="left" vertical="center" wrapText="1"/>
    </xf>
    <xf numFmtId="0" fontId="61" fillId="0" borderId="0" xfId="0" applyFont="1" applyAlignment="1">
      <alignment horizontal="right" wrapText="1"/>
    </xf>
    <xf numFmtId="0" fontId="6" fillId="2" borderId="7" xfId="0" applyFont="1" applyFill="1" applyBorder="1" applyAlignment="1">
      <alignment horizontal="center" vertical="center"/>
    </xf>
    <xf numFmtId="0" fontId="63" fillId="0" borderId="0" xfId="0" applyFont="1" applyAlignment="1">
      <alignment horizontal="left" vertical="center" wrapText="1"/>
    </xf>
    <xf numFmtId="0" fontId="6" fillId="3" borderId="21" xfId="0" applyFont="1" applyFill="1" applyBorder="1" applyAlignment="1">
      <alignment horizontal="center" vertical="center" wrapText="1" readingOrder="1"/>
    </xf>
    <xf numFmtId="0" fontId="6" fillId="3" borderId="12" xfId="0" applyFont="1" applyFill="1" applyBorder="1" applyAlignment="1">
      <alignment horizontal="center" vertical="center" wrapText="1"/>
    </xf>
    <xf numFmtId="0" fontId="6" fillId="3" borderId="22"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30" fillId="0" borderId="0" xfId="0" applyFont="1" applyAlignment="1">
      <alignment vertical="center" readingOrder="1"/>
    </xf>
    <xf numFmtId="0" fontId="15" fillId="0" borderId="0" xfId="3" applyFont="1" applyAlignment="1">
      <alignment horizontal="distributed" vertical="center" wrapText="1"/>
    </xf>
    <xf numFmtId="0" fontId="32" fillId="0" borderId="0" xfId="3" applyFont="1" applyAlignment="1">
      <alignment horizontal="distributed" vertical="center" wrapText="1"/>
    </xf>
    <xf numFmtId="0" fontId="31" fillId="0" borderId="0" xfId="3" applyFont="1" applyAlignment="1">
      <alignment horizontal="right" vertical="top" wrapText="1"/>
    </xf>
    <xf numFmtId="0" fontId="38" fillId="0" borderId="0" xfId="3" applyFont="1" applyAlignment="1">
      <alignment horizontal="right" vertical="top" wrapText="1" readingOrder="2"/>
    </xf>
    <xf numFmtId="0" fontId="15" fillId="0" borderId="0" xfId="3" applyFont="1" applyAlignment="1">
      <alignment horizontal="distributed" vertical="top" wrapText="1"/>
    </xf>
    <xf numFmtId="0" fontId="39" fillId="0" borderId="0" xfId="3" applyFont="1" applyAlignment="1">
      <alignment horizontal="left" vertical="top" wrapText="1"/>
    </xf>
    <xf numFmtId="0" fontId="34" fillId="0" borderId="0" xfId="3" applyFont="1" applyAlignment="1">
      <alignment horizontal="left" vertical="top" wrapText="1"/>
    </xf>
    <xf numFmtId="0" fontId="15" fillId="0" borderId="0" xfId="3" applyFont="1" applyAlignment="1">
      <alignment horizontal="right" vertical="top" wrapText="1"/>
    </xf>
    <xf numFmtId="0" fontId="32" fillId="0" borderId="0" xfId="3" applyFont="1" applyAlignment="1">
      <alignment horizontal="distributed" vertical="top" wrapText="1"/>
    </xf>
    <xf numFmtId="0" fontId="30"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4" fillId="0" borderId="0" xfId="3" applyFont="1" applyAlignment="1">
      <alignment horizontal="justify" readingOrder="2"/>
    </xf>
    <xf numFmtId="0" fontId="57" fillId="0" borderId="0" xfId="3"/>
    <xf numFmtId="0" fontId="31" fillId="0" borderId="0" xfId="3" applyFont="1" applyAlignment="1">
      <alignment horizontal="right" vertical="top" wrapText="1" indent="3" readingOrder="2"/>
    </xf>
    <xf numFmtId="0" fontId="31" fillId="0" borderId="0" xfId="3" applyFont="1" applyAlignment="1">
      <alignment horizontal="distributed" vertical="top" wrapText="1"/>
    </xf>
    <xf numFmtId="0" fontId="30" fillId="0" borderId="0" xfId="3" applyFont="1" applyAlignment="1">
      <alignment vertical="top" wrapText="1"/>
    </xf>
    <xf numFmtId="0" fontId="30" fillId="0" borderId="0" xfId="3" applyFont="1" applyAlignment="1">
      <alignment horizontal="left" vertical="top" wrapText="1" indent="2"/>
    </xf>
    <xf numFmtId="0" fontId="38" fillId="0" borderId="0" xfId="3" applyFont="1" applyFill="1" applyAlignment="1">
      <alignment horizontal="distributed" vertical="center"/>
    </xf>
    <xf numFmtId="0" fontId="46"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5" fillId="0" borderId="0" xfId="4" applyAlignment="1">
      <alignment vertical="center"/>
    </xf>
    <xf numFmtId="0" fontId="15" fillId="0" borderId="0" xfId="0" applyFont="1" applyAlignment="1">
      <alignment vertical="center" wrapText="1"/>
    </xf>
    <xf numFmtId="0" fontId="15" fillId="0" borderId="0" xfId="5" applyFont="1" applyAlignment="1">
      <alignment vertical="center" wrapText="1"/>
    </xf>
    <xf numFmtId="49" fontId="6" fillId="2" borderId="19" xfId="0" applyNumberFormat="1" applyFont="1" applyFill="1" applyBorder="1" applyAlignment="1">
      <alignment horizontal="center" vertical="center"/>
    </xf>
    <xf numFmtId="164" fontId="6" fillId="2" borderId="19"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164" fontId="5" fillId="3" borderId="23" xfId="0" applyNumberFormat="1" applyFont="1" applyFill="1" applyBorder="1" applyAlignment="1">
      <alignment horizontal="left" vertical="center" indent="1"/>
    </xf>
    <xf numFmtId="164" fontId="5" fillId="3" borderId="23" xfId="0" applyNumberFormat="1" applyFont="1" applyFill="1" applyBorder="1" applyAlignment="1">
      <alignment horizontal="right" vertical="center" indent="1"/>
    </xf>
    <xf numFmtId="49" fontId="4" fillId="3" borderId="23" xfId="0" applyNumberFormat="1" applyFont="1" applyFill="1" applyBorder="1" applyAlignment="1">
      <alignment horizontal="right" vertical="center" indent="1"/>
    </xf>
    <xf numFmtId="164" fontId="6" fillId="2" borderId="6" xfId="0" applyNumberFormat="1" applyFont="1" applyFill="1" applyBorder="1" applyAlignment="1">
      <alignment horizontal="right" vertical="center" indent="1"/>
    </xf>
    <xf numFmtId="164" fontId="6" fillId="2" borderId="3" xfId="0" applyNumberFormat="1" applyFont="1" applyFill="1" applyBorder="1" applyAlignment="1">
      <alignment horizontal="right" vertical="center" indent="1"/>
    </xf>
    <xf numFmtId="164" fontId="6" fillId="3" borderId="4" xfId="0" applyNumberFormat="1" applyFont="1" applyFill="1" applyBorder="1" applyAlignment="1">
      <alignment horizontal="right" vertical="center" indent="1"/>
    </xf>
    <xf numFmtId="164" fontId="6" fillId="2" borderId="4" xfId="0" applyNumberFormat="1" applyFont="1" applyFill="1" applyBorder="1" applyAlignment="1">
      <alignment horizontal="right" vertical="center" indent="1"/>
    </xf>
    <xf numFmtId="164" fontId="6" fillId="3" borderId="5" xfId="0" applyNumberFormat="1" applyFont="1" applyFill="1" applyBorder="1" applyAlignment="1">
      <alignment horizontal="right" vertical="center" indent="1"/>
    </xf>
    <xf numFmtId="164" fontId="6" fillId="3" borderId="23" xfId="0" applyNumberFormat="1" applyFont="1" applyFill="1" applyBorder="1" applyAlignment="1">
      <alignment horizontal="right" vertical="center" indent="1"/>
    </xf>
    <xf numFmtId="164" fontId="6" fillId="2" borderId="9" xfId="6" applyNumberFormat="1" applyFont="1" applyFill="1" applyBorder="1" applyAlignment="1">
      <alignment vertical="center"/>
    </xf>
    <xf numFmtId="164" fontId="6" fillId="3" borderId="10" xfId="6" applyNumberFormat="1" applyFont="1" applyFill="1" applyBorder="1" applyAlignment="1">
      <alignment vertical="center"/>
    </xf>
    <xf numFmtId="164" fontId="6" fillId="2" borderId="10" xfId="6" applyNumberFormat="1" applyFont="1" applyFill="1" applyBorder="1" applyAlignment="1">
      <alignment vertical="center"/>
    </xf>
    <xf numFmtId="164" fontId="6" fillId="3" borderId="11" xfId="6" applyNumberFormat="1" applyFont="1" applyFill="1" applyBorder="1" applyAlignment="1">
      <alignment vertical="center"/>
    </xf>
    <xf numFmtId="164" fontId="6" fillId="2" borderId="12" xfId="6" applyNumberFormat="1" applyFont="1" applyFill="1" applyBorder="1" applyAlignment="1">
      <alignment vertical="center"/>
    </xf>
    <xf numFmtId="49" fontId="11" fillId="3" borderId="8" xfId="6" applyNumberFormat="1" applyFont="1" applyFill="1" applyBorder="1" applyAlignment="1">
      <alignment horizontal="center" vertical="center"/>
    </xf>
    <xf numFmtId="164" fontId="6" fillId="2" borderId="11" xfId="6" applyNumberFormat="1" applyFont="1" applyFill="1" applyBorder="1" applyAlignment="1">
      <alignment vertical="center"/>
    </xf>
    <xf numFmtId="164" fontId="6" fillId="3" borderId="12" xfId="6" applyNumberFormat="1" applyFont="1" applyFill="1" applyBorder="1" applyAlignment="1">
      <alignment vertical="center"/>
    </xf>
    <xf numFmtId="164" fontId="6" fillId="2" borderId="13" xfId="6" applyNumberFormat="1" applyFont="1" applyFill="1" applyBorder="1" applyAlignment="1">
      <alignment vertical="center"/>
    </xf>
    <xf numFmtId="164" fontId="6" fillId="3" borderId="9"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4" fontId="6" fillId="2" borderId="9" xfId="6" applyNumberFormat="1" applyFont="1" applyFill="1" applyBorder="1" applyAlignment="1">
      <alignment horizontal="right" vertical="center"/>
    </xf>
    <xf numFmtId="164" fontId="6" fillId="3" borderId="10" xfId="6" applyNumberFormat="1" applyFont="1" applyFill="1" applyBorder="1" applyAlignment="1">
      <alignment horizontal="right" vertical="center"/>
    </xf>
    <xf numFmtId="164" fontId="6" fillId="3" borderId="11" xfId="6" applyNumberFormat="1" applyFont="1" applyFill="1" applyBorder="1" applyAlignment="1">
      <alignment horizontal="right" vertical="center"/>
    </xf>
    <xf numFmtId="164" fontId="6" fillId="2" borderId="12" xfId="6" applyNumberFormat="1" applyFont="1" applyFill="1" applyBorder="1" applyAlignment="1">
      <alignment horizontal="right" vertical="center"/>
    </xf>
    <xf numFmtId="164" fontId="6" fillId="3" borderId="9" xfId="6" applyNumberFormat="1" applyFont="1" applyFill="1" applyBorder="1" applyAlignment="1">
      <alignment horizontal="right" vertical="center"/>
    </xf>
    <xf numFmtId="164" fontId="6" fillId="2" borderId="10" xfId="6" applyNumberFormat="1" applyFont="1" applyFill="1" applyBorder="1" applyAlignment="1">
      <alignment horizontal="right" vertical="center"/>
    </xf>
    <xf numFmtId="164" fontId="6" fillId="3" borderId="17" xfId="6" applyNumberFormat="1" applyFont="1" applyFill="1" applyBorder="1" applyAlignment="1">
      <alignment horizontal="right" vertical="center"/>
    </xf>
    <xf numFmtId="164" fontId="6" fillId="2" borderId="0" xfId="0" applyNumberFormat="1" applyFont="1" applyFill="1" applyBorder="1" applyAlignment="1">
      <alignment horizontal="right" vertical="center" indent="1"/>
    </xf>
    <xf numFmtId="164" fontId="6" fillId="3" borderId="0" xfId="0" applyNumberFormat="1" applyFont="1" applyFill="1" applyBorder="1" applyAlignment="1">
      <alignment horizontal="right" vertical="center" indent="1"/>
    </xf>
    <xf numFmtId="164" fontId="6" fillId="2" borderId="1" xfId="0" applyNumberFormat="1" applyFont="1" applyFill="1" applyBorder="1" applyAlignment="1">
      <alignment horizontal="right" vertical="center" indent="1"/>
    </xf>
    <xf numFmtId="164" fontId="6" fillId="3" borderId="1" xfId="0" applyNumberFormat="1" applyFont="1" applyFill="1" applyBorder="1" applyAlignment="1">
      <alignment horizontal="right" vertical="center" indent="1"/>
    </xf>
    <xf numFmtId="164" fontId="6" fillId="2" borderId="5" xfId="0" applyNumberFormat="1" applyFont="1" applyFill="1" applyBorder="1" applyAlignment="1">
      <alignment horizontal="right" vertical="center" indent="1"/>
    </xf>
    <xf numFmtId="164" fontId="6" fillId="3" borderId="6" xfId="0" applyNumberFormat="1" applyFont="1" applyFill="1" applyBorder="1" applyAlignment="1">
      <alignment horizontal="right" vertical="center" indent="1"/>
    </xf>
    <xf numFmtId="0" fontId="5" fillId="0" borderId="0" xfId="0" applyFont="1"/>
    <xf numFmtId="164" fontId="17" fillId="2" borderId="9" xfId="6" applyNumberFormat="1" applyFont="1" applyFill="1" applyBorder="1" applyAlignment="1">
      <alignment vertical="center"/>
    </xf>
    <xf numFmtId="164" fontId="17" fillId="3" borderId="10" xfId="6" applyNumberFormat="1" applyFont="1" applyFill="1" applyBorder="1" applyAlignment="1">
      <alignment vertical="center"/>
    </xf>
    <xf numFmtId="164" fontId="17" fillId="2" borderId="10" xfId="6" applyNumberFormat="1" applyFont="1" applyFill="1" applyBorder="1" applyAlignment="1">
      <alignment vertical="center"/>
    </xf>
    <xf numFmtId="164" fontId="17" fillId="3" borderId="11" xfId="6" applyNumberFormat="1" applyFont="1" applyFill="1" applyBorder="1" applyAlignment="1">
      <alignment vertical="center"/>
    </xf>
    <xf numFmtId="164" fontId="17" fillId="2" borderId="12" xfId="6" applyNumberFormat="1" applyFont="1" applyFill="1" applyBorder="1" applyAlignment="1">
      <alignment vertical="center"/>
    </xf>
    <xf numFmtId="164" fontId="60" fillId="3" borderId="10" xfId="6" applyNumberFormat="1" applyFont="1" applyFill="1" applyBorder="1" applyAlignment="1">
      <alignment vertical="center"/>
    </xf>
    <xf numFmtId="164" fontId="0" fillId="0" borderId="0" xfId="0" applyNumberFormat="1" applyAlignment="1">
      <alignment horizontal="right" vertical="center" indent="1"/>
    </xf>
    <xf numFmtId="165" fontId="0" fillId="0" borderId="0" xfId="1" applyNumberFormat="1" applyFont="1" applyAlignment="1">
      <alignment horizontal="center" vertical="center"/>
    </xf>
    <xf numFmtId="165" fontId="0" fillId="0" borderId="0" xfId="0" applyNumberFormat="1" applyAlignment="1">
      <alignment horizontal="right" vertical="center" indent="1"/>
    </xf>
    <xf numFmtId="49" fontId="6" fillId="3" borderId="12" xfId="6" applyNumberFormat="1" applyFont="1" applyFill="1" applyBorder="1" applyAlignment="1">
      <alignment horizontal="center" vertical="center"/>
    </xf>
    <xf numFmtId="0" fontId="34" fillId="0" borderId="0" xfId="3" applyFont="1" applyAlignment="1">
      <alignment horizontal="left" vertical="top" wrapText="1"/>
    </xf>
    <xf numFmtId="0" fontId="31" fillId="0" borderId="0" xfId="3" applyFont="1" applyAlignment="1">
      <alignment horizontal="righ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1" fontId="5" fillId="2" borderId="3" xfId="0" applyNumberFormat="1" applyFont="1" applyFill="1" applyBorder="1" applyAlignment="1">
      <alignment horizontal="right" vertical="center" indent="1"/>
    </xf>
    <xf numFmtId="1" fontId="5" fillId="3" borderId="4" xfId="0" applyNumberFormat="1" applyFont="1" applyFill="1" applyBorder="1" applyAlignment="1">
      <alignment horizontal="right" vertical="center" indent="1"/>
    </xf>
    <xf numFmtId="1" fontId="5" fillId="2" borderId="4" xfId="0" applyNumberFormat="1" applyFont="1" applyFill="1" applyBorder="1" applyAlignment="1">
      <alignment horizontal="right" vertical="center" indent="1"/>
    </xf>
    <xf numFmtId="164" fontId="6" fillId="2" borderId="8" xfId="6" applyNumberFormat="1" applyFont="1" applyFill="1" applyBorder="1" applyAlignment="1">
      <alignment vertical="center"/>
    </xf>
    <xf numFmtId="164" fontId="65" fillId="0" borderId="0" xfId="0" applyNumberFormat="1" applyFont="1" applyAlignment="1">
      <alignment horizontal="right"/>
    </xf>
    <xf numFmtId="164" fontId="6" fillId="3" borderId="8" xfId="6" applyNumberFormat="1" applyFont="1" applyFill="1" applyBorder="1" applyAlignment="1">
      <alignment vertical="center"/>
    </xf>
    <xf numFmtId="164" fontId="5" fillId="3" borderId="17" xfId="6" applyNumberFormat="1" applyFont="1" applyFill="1" applyBorder="1" applyAlignment="1">
      <alignment vertical="center"/>
    </xf>
    <xf numFmtId="164" fontId="5" fillId="2" borderId="30" xfId="6" applyNumberFormat="1" applyFont="1" applyFill="1" applyBorder="1" applyAlignment="1">
      <alignment vertical="center"/>
    </xf>
    <xf numFmtId="164" fontId="5" fillId="2" borderId="8" xfId="6" applyNumberFormat="1" applyFont="1" applyFill="1" applyBorder="1" applyAlignment="1">
      <alignment vertical="center"/>
    </xf>
    <xf numFmtId="164" fontId="5" fillId="0" borderId="9" xfId="6" applyNumberFormat="1" applyFont="1" applyBorder="1" applyAlignment="1">
      <alignment horizontal="right" vertical="center" indent="1"/>
    </xf>
    <xf numFmtId="2" fontId="5" fillId="0" borderId="9" xfId="6" applyNumberFormat="1" applyFont="1" applyBorder="1" applyAlignment="1">
      <alignment horizontal="right" vertical="center" indent="1"/>
    </xf>
    <xf numFmtId="164" fontId="5" fillId="3" borderId="10" xfId="6" applyNumberFormat="1" applyFont="1" applyFill="1" applyBorder="1" applyAlignment="1">
      <alignment horizontal="right" vertical="center" indent="1"/>
    </xf>
    <xf numFmtId="2" fontId="5" fillId="3" borderId="10" xfId="6" applyNumberFormat="1" applyFont="1" applyFill="1" applyBorder="1" applyAlignment="1">
      <alignment horizontal="right" vertical="center" indent="1"/>
    </xf>
    <xf numFmtId="164" fontId="5" fillId="0" borderId="10" xfId="6" applyNumberFormat="1" applyFont="1" applyBorder="1" applyAlignment="1">
      <alignment horizontal="right" vertical="center" indent="1"/>
    </xf>
    <xf numFmtId="2" fontId="5" fillId="0" borderId="10" xfId="6" applyNumberFormat="1" applyFont="1" applyBorder="1" applyAlignment="1">
      <alignment horizontal="right" vertical="center" indent="1"/>
    </xf>
    <xf numFmtId="164" fontId="5" fillId="3" borderId="11" xfId="6" applyNumberFormat="1" applyFont="1" applyFill="1" applyBorder="1" applyAlignment="1">
      <alignment horizontal="right" vertical="center" indent="1"/>
    </xf>
    <xf numFmtId="2" fontId="5" fillId="3" borderId="11" xfId="6" applyNumberFormat="1" applyFont="1" applyFill="1" applyBorder="1" applyAlignment="1">
      <alignment horizontal="right" vertical="center" indent="1"/>
    </xf>
    <xf numFmtId="164" fontId="6" fillId="2" borderId="12" xfId="6" applyNumberFormat="1" applyFont="1" applyFill="1" applyBorder="1" applyAlignment="1">
      <alignment horizontal="right" vertical="center" indent="1"/>
    </xf>
    <xf numFmtId="2" fontId="6" fillId="2" borderId="12" xfId="6" applyNumberFormat="1" applyFont="1" applyFill="1" applyBorder="1" applyAlignment="1">
      <alignment horizontal="right" vertical="center" indent="1"/>
    </xf>
    <xf numFmtId="1" fontId="6" fillId="2" borderId="12" xfId="6" applyNumberFormat="1" applyFont="1" applyFill="1" applyBorder="1" applyAlignment="1">
      <alignment horizontal="right" vertical="center" indent="1"/>
    </xf>
    <xf numFmtId="164" fontId="6" fillId="2" borderId="9" xfId="6" applyNumberFormat="1" applyFont="1" applyFill="1" applyBorder="1" applyAlignment="1">
      <alignment horizontal="right" vertical="center" indent="1"/>
    </xf>
    <xf numFmtId="164" fontId="5" fillId="2" borderId="9" xfId="6" applyNumberFormat="1" applyFont="1" applyFill="1" applyBorder="1" applyAlignment="1">
      <alignment horizontal="right" vertical="center" indent="1"/>
    </xf>
    <xf numFmtId="164" fontId="6" fillId="3" borderId="10" xfId="6" applyNumberFormat="1" applyFont="1" applyFill="1" applyBorder="1" applyAlignment="1">
      <alignment horizontal="right" vertical="center" indent="1"/>
    </xf>
    <xf numFmtId="164" fontId="6" fillId="2" borderId="11" xfId="6" applyNumberFormat="1" applyFont="1" applyFill="1" applyBorder="1" applyAlignment="1">
      <alignment horizontal="right" vertical="center" indent="1"/>
    </xf>
    <xf numFmtId="164" fontId="5" fillId="2" borderId="11" xfId="6" applyNumberFormat="1" applyFont="1" applyFill="1" applyBorder="1" applyAlignment="1">
      <alignment horizontal="right" vertical="center" indent="1"/>
    </xf>
    <xf numFmtId="164" fontId="6" fillId="3" borderId="12" xfId="6" applyNumberFormat="1" applyFont="1" applyFill="1" applyBorder="1" applyAlignment="1">
      <alignment horizontal="right" vertical="center" indent="1"/>
    </xf>
    <xf numFmtId="164" fontId="6" fillId="2" borderId="10" xfId="6" applyNumberFormat="1" applyFont="1" applyFill="1" applyBorder="1" applyAlignment="1">
      <alignment horizontal="right" vertical="center" indent="1"/>
    </xf>
    <xf numFmtId="164" fontId="5" fillId="2" borderId="10" xfId="6" applyNumberFormat="1" applyFont="1" applyFill="1" applyBorder="1" applyAlignment="1">
      <alignment horizontal="right" vertical="center" indent="1"/>
    </xf>
    <xf numFmtId="164" fontId="6" fillId="3" borderId="11" xfId="6" applyNumberFormat="1" applyFont="1" applyFill="1" applyBorder="1" applyAlignment="1">
      <alignment horizontal="right" vertical="center" indent="1"/>
    </xf>
    <xf numFmtId="164" fontId="6" fillId="2" borderId="17" xfId="6" applyNumberFormat="1" applyFont="1" applyFill="1" applyBorder="1" applyAlignment="1">
      <alignment horizontal="right" vertical="center" indent="1"/>
    </xf>
    <xf numFmtId="164" fontId="5" fillId="2" borderId="17" xfId="6" applyNumberFormat="1" applyFont="1" applyFill="1" applyBorder="1" applyAlignment="1">
      <alignment horizontal="right" vertical="center" indent="1"/>
    </xf>
    <xf numFmtId="164" fontId="17" fillId="2" borderId="9" xfId="6" applyNumberFormat="1" applyFont="1" applyFill="1" applyBorder="1" applyAlignment="1">
      <alignment horizontal="right" vertical="center" indent="1"/>
    </xf>
    <xf numFmtId="164" fontId="23" fillId="2" borderId="9" xfId="6" applyNumberFormat="1" applyFont="1" applyFill="1" applyBorder="1" applyAlignment="1">
      <alignment horizontal="right" vertical="center" indent="1"/>
    </xf>
    <xf numFmtId="164" fontId="17" fillId="3" borderId="10" xfId="6" applyNumberFormat="1" applyFont="1" applyFill="1" applyBorder="1" applyAlignment="1">
      <alignment horizontal="right" vertical="center" indent="1"/>
    </xf>
    <xf numFmtId="164" fontId="23" fillId="3" borderId="10" xfId="6" applyNumberFormat="1" applyFont="1" applyFill="1" applyBorder="1" applyAlignment="1">
      <alignment horizontal="right" vertical="center" indent="1"/>
    </xf>
    <xf numFmtId="164" fontId="17" fillId="2" borderId="10" xfId="6" applyNumberFormat="1" applyFont="1" applyFill="1" applyBorder="1" applyAlignment="1">
      <alignment horizontal="right" vertical="center" indent="1"/>
    </xf>
    <xf numFmtId="164" fontId="23" fillId="2" borderId="10" xfId="6" applyNumberFormat="1" applyFont="1" applyFill="1" applyBorder="1" applyAlignment="1">
      <alignment horizontal="right" vertical="center" indent="1"/>
    </xf>
    <xf numFmtId="164" fontId="17" fillId="3" borderId="11" xfId="6" applyNumberFormat="1" applyFont="1" applyFill="1" applyBorder="1" applyAlignment="1">
      <alignment horizontal="right" vertical="center" indent="1"/>
    </xf>
    <xf numFmtId="164" fontId="23" fillId="3" borderId="11" xfId="6" applyNumberFormat="1" applyFont="1" applyFill="1" applyBorder="1" applyAlignment="1">
      <alignment horizontal="right" vertical="center" indent="1"/>
    </xf>
    <xf numFmtId="164" fontId="17" fillId="2" borderId="12" xfId="6" applyNumberFormat="1" applyFont="1" applyFill="1" applyBorder="1" applyAlignment="1">
      <alignment horizontal="right" vertical="center" indent="1"/>
    </xf>
    <xf numFmtId="164" fontId="6" fillId="2" borderId="13" xfId="6" applyNumberFormat="1" applyFont="1" applyFill="1" applyBorder="1" applyAlignment="1">
      <alignment horizontal="right" vertical="center" indent="1"/>
    </xf>
    <xf numFmtId="164" fontId="5" fillId="2" borderId="13" xfId="6" applyNumberFormat="1" applyFont="1" applyFill="1" applyBorder="1" applyAlignment="1">
      <alignment horizontal="right" vertical="center" indent="1"/>
    </xf>
    <xf numFmtId="164" fontId="5" fillId="0" borderId="11" xfId="6" applyNumberFormat="1" applyFont="1" applyBorder="1" applyAlignment="1">
      <alignment horizontal="right" vertical="center" indent="1"/>
    </xf>
    <xf numFmtId="2" fontId="5" fillId="0" borderId="11" xfId="6" applyNumberFormat="1" applyFont="1" applyBorder="1" applyAlignment="1">
      <alignment horizontal="right" vertical="center" indent="1"/>
    </xf>
    <xf numFmtId="2" fontId="6" fillId="3" borderId="12" xfId="6" applyNumberFormat="1" applyFont="1" applyFill="1" applyBorder="1" applyAlignment="1">
      <alignment horizontal="right" vertical="center" indent="1"/>
    </xf>
    <xf numFmtId="0" fontId="66" fillId="0" borderId="0" xfId="0" applyFont="1" applyAlignment="1">
      <alignment vertical="center" wrapText="1"/>
    </xf>
    <xf numFmtId="49" fontId="6" fillId="0" borderId="2" xfId="0" applyNumberFormat="1" applyFont="1" applyBorder="1" applyAlignment="1">
      <alignment vertical="center"/>
    </xf>
    <xf numFmtId="0" fontId="8" fillId="0" borderId="2" xfId="0" applyFont="1" applyBorder="1" applyAlignment="1">
      <alignment vertical="center"/>
    </xf>
    <xf numFmtId="49" fontId="4" fillId="0" borderId="0" xfId="0" applyNumberFormat="1" applyFont="1" applyBorder="1" applyAlignment="1">
      <alignment vertical="center"/>
    </xf>
    <xf numFmtId="0" fontId="73" fillId="0" borderId="0" xfId="0" applyFont="1" applyAlignment="1">
      <alignment horizontal="right" vertical="center" readingOrder="2"/>
    </xf>
    <xf numFmtId="0" fontId="26" fillId="0" borderId="0" xfId="3" applyFont="1" applyAlignment="1">
      <alignment horizontal="center" vertical="center" wrapText="1" readingOrder="1"/>
    </xf>
    <xf numFmtId="0" fontId="11" fillId="0" borderId="0" xfId="3" applyFont="1" applyAlignment="1">
      <alignment horizontal="center" vertical="center" wrapText="1" readingOrder="1"/>
    </xf>
    <xf numFmtId="0" fontId="29" fillId="0" borderId="0" xfId="3" applyFont="1" applyAlignment="1">
      <alignment horizontal="center" vertical="center" wrapText="1" readingOrder="1"/>
    </xf>
    <xf numFmtId="0" fontId="31" fillId="0" borderId="0" xfId="4" applyFont="1" applyAlignment="1">
      <alignment horizontal="left" vertical="center" wrapText="1" indent="2"/>
    </xf>
    <xf numFmtId="0" fontId="26" fillId="0" borderId="0" xfId="4" applyFont="1" applyAlignment="1">
      <alignment horizontal="right" vertical="center" wrapText="1" indent="2"/>
    </xf>
    <xf numFmtId="0" fontId="13" fillId="0" borderId="0" xfId="3" applyFont="1" applyAlignment="1">
      <alignment horizontal="center" vertical="center" wrapText="1" readingOrder="1"/>
    </xf>
    <xf numFmtId="0" fontId="26" fillId="0" borderId="0" xfId="3" applyFont="1" applyAlignment="1">
      <alignment horizontal="right" vertical="top" wrapText="1" readingOrder="2"/>
    </xf>
    <xf numFmtId="0" fontId="34" fillId="0" borderId="0" xfId="3" applyFont="1" applyAlignment="1">
      <alignment horizontal="left" vertical="top" wrapText="1" readingOrder="1"/>
    </xf>
    <xf numFmtId="0" fontId="53" fillId="0" borderId="0" xfId="0" applyFont="1" applyAlignment="1">
      <alignment horizontal="left" vertical="center" wrapText="1" readingOrder="2"/>
    </xf>
    <xf numFmtId="0" fontId="53" fillId="0" borderId="0" xfId="0" applyFont="1" applyAlignment="1">
      <alignment horizontal="left" vertical="center" readingOrder="2"/>
    </xf>
    <xf numFmtId="0" fontId="37" fillId="0" borderId="0" xfId="3" applyFont="1" applyAlignment="1">
      <alignment horizontal="center" vertical="center" wrapText="1" readingOrder="1"/>
    </xf>
    <xf numFmtId="0" fontId="52" fillId="0" borderId="0" xfId="0" applyFont="1" applyAlignment="1">
      <alignment horizontal="right" vertical="center" wrapText="1" readingOrder="2"/>
    </xf>
    <xf numFmtId="0" fontId="35" fillId="0" borderId="0" xfId="0" applyFont="1" applyAlignment="1">
      <alignment horizontal="right" vertical="center" wrapText="1" readingOrder="2"/>
    </xf>
    <xf numFmtId="0" fontId="35" fillId="0" borderId="0" xfId="3" applyFont="1" applyAlignment="1">
      <alignment horizontal="left" vertical="top" wrapText="1"/>
    </xf>
    <xf numFmtId="0" fontId="13" fillId="0" borderId="0" xfId="0" applyFont="1" applyAlignment="1">
      <alignment horizontal="center" vertical="center" wrapText="1" readingOrder="1"/>
    </xf>
    <xf numFmtId="0" fontId="34" fillId="0" borderId="0" xfId="0" applyFont="1" applyAlignment="1">
      <alignment horizontal="center" vertical="center"/>
    </xf>
    <xf numFmtId="0" fontId="6" fillId="0" borderId="2" xfId="0" applyFont="1" applyBorder="1" applyAlignment="1">
      <alignment horizontal="center" vertical="center" wrapText="1"/>
    </xf>
    <xf numFmtId="0" fontId="10" fillId="0" borderId="0" xfId="8" applyFont="1" applyAlignment="1">
      <alignment horizontal="center"/>
    </xf>
    <xf numFmtId="0" fontId="4" fillId="0" borderId="0" xfId="8" applyFont="1" applyBorder="1" applyAlignment="1">
      <alignment horizontal="center" vertical="center"/>
    </xf>
    <xf numFmtId="0" fontId="39" fillId="0" borderId="0" xfId="3" applyFont="1" applyAlignment="1">
      <alignment horizontal="lef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0" fontId="26" fillId="0" borderId="0" xfId="3" applyFont="1" applyAlignment="1">
      <alignment horizontal="right" vertical="top" readingOrder="2"/>
    </xf>
    <xf numFmtId="0" fontId="40" fillId="0" borderId="0" xfId="3" applyFont="1" applyAlignment="1">
      <alignment horizontal="right" vertical="top" wrapText="1" indent="2" readingOrder="2"/>
    </xf>
    <xf numFmtId="0" fontId="31"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39" fillId="0" borderId="0" xfId="3" applyFont="1" applyAlignment="1">
      <alignment horizontal="left" vertical="top" wrapText="1" indent="3" readingOrder="1"/>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31" fillId="0" borderId="0" xfId="3" applyFont="1" applyAlignment="1">
      <alignment horizontal="left" vertical="center" wrapText="1" readingOrder="1"/>
    </xf>
    <xf numFmtId="0" fontId="40" fillId="0" borderId="0" xfId="3" applyFont="1" applyAlignment="1">
      <alignment horizontal="center" vertical="top" wrapText="1" readingOrder="2"/>
    </xf>
    <xf numFmtId="0" fontId="15" fillId="0" borderId="0" xfId="3" applyFont="1" applyAlignment="1">
      <alignment horizontal="left" vertical="top" wrapText="1" indent="3"/>
    </xf>
    <xf numFmtId="0" fontId="45" fillId="0" borderId="0" xfId="3" applyFont="1" applyAlignment="1">
      <alignment horizontal="center" vertical="top" wrapText="1" readingOrder="2"/>
    </xf>
    <xf numFmtId="0" fontId="42" fillId="0" borderId="0" xfId="3" applyFont="1" applyAlignment="1">
      <alignment horizontal="left" vertical="top" wrapText="1"/>
    </xf>
    <xf numFmtId="0" fontId="41" fillId="0" borderId="0" xfId="3" applyFont="1" applyAlignment="1">
      <alignment horizontal="right" vertical="top" wrapText="1" readingOrder="2"/>
    </xf>
    <xf numFmtId="0" fontId="45" fillId="0" borderId="0" xfId="3" applyFont="1" applyAlignment="1">
      <alignment horizontal="right" vertical="top" wrapText="1" indent="3" readingOrder="2"/>
    </xf>
    <xf numFmtId="0" fontId="34" fillId="0" borderId="0" xfId="0" applyFont="1" applyAlignment="1">
      <alignment horizontal="left" vertical="top" wrapText="1"/>
    </xf>
    <xf numFmtId="0" fontId="69" fillId="0" borderId="0" xfId="3" applyFont="1" applyAlignment="1">
      <alignment horizontal="right" vertical="center" readingOrder="2"/>
    </xf>
    <xf numFmtId="0" fontId="31" fillId="0" borderId="0" xfId="3" applyFont="1" applyAlignment="1">
      <alignment horizontal="right" vertical="center" readingOrder="2"/>
    </xf>
    <xf numFmtId="0" fontId="39" fillId="0" borderId="0" xfId="0" applyFont="1" applyAlignment="1">
      <alignment horizontal="left" vertical="top" wrapText="1" indent="3"/>
    </xf>
    <xf numFmtId="0" fontId="70" fillId="0" borderId="0" xfId="0" applyFont="1" applyAlignment="1">
      <alignment horizontal="right" vertical="top" wrapText="1" indent="2" readingOrder="2"/>
    </xf>
    <xf numFmtId="0" fontId="26" fillId="0" borderId="0" xfId="0" applyFont="1" applyAlignment="1">
      <alignment horizontal="right" vertical="top" wrapText="1" readingOrder="2"/>
    </xf>
    <xf numFmtId="0" fontId="15" fillId="0" borderId="0" xfId="0" applyFont="1" applyAlignment="1">
      <alignment horizontal="left" vertical="top" wrapText="1" indent="3"/>
    </xf>
    <xf numFmtId="0" fontId="30" fillId="0" borderId="0" xfId="0" applyFont="1" applyAlignment="1">
      <alignment horizontal="left" vertical="top" wrapText="1" indent="3"/>
    </xf>
    <xf numFmtId="0" fontId="31" fillId="0" borderId="0" xfId="0" applyFont="1" applyAlignment="1">
      <alignment horizontal="distributed" vertical="top" wrapText="1" indent="2" readingOrder="2"/>
    </xf>
    <xf numFmtId="0" fontId="26" fillId="0" borderId="0" xfId="0" applyFont="1" applyAlignment="1">
      <alignment horizontal="distributed" vertical="top" wrapText="1" indent="2" readingOrder="2"/>
    </xf>
    <xf numFmtId="0" fontId="31" fillId="0" borderId="0" xfId="3" applyFont="1" applyAlignment="1">
      <alignment horizontal="center" vertical="top" wrapText="1"/>
    </xf>
    <xf numFmtId="0" fontId="67" fillId="0" borderId="0" xfId="3" applyFont="1" applyAlignment="1">
      <alignment horizontal="center" vertical="top" wrapText="1" readingOrder="2"/>
    </xf>
    <xf numFmtId="0" fontId="39" fillId="0" borderId="0" xfId="3" applyFont="1" applyAlignment="1">
      <alignment horizontal="left" vertical="top" wrapText="1" indent="3"/>
    </xf>
    <xf numFmtId="0" fontId="39" fillId="0" borderId="0" xfId="0" applyFont="1" applyAlignment="1">
      <alignment horizontal="left" vertical="top" wrapText="1" indent="3" readingOrder="1"/>
    </xf>
    <xf numFmtId="0" fontId="40" fillId="0" borderId="0" xfId="0" applyFont="1" applyAlignment="1">
      <alignment horizontal="right" vertical="top" wrapText="1" indent="2" readingOrder="2"/>
    </xf>
    <xf numFmtId="0" fontId="71" fillId="0" borderId="0" xfId="0" applyFont="1" applyAlignment="1">
      <alignment horizontal="right" vertical="top" wrapText="1" indent="2" readingOrder="2"/>
    </xf>
    <xf numFmtId="0" fontId="19" fillId="0" borderId="0" xfId="0" applyFont="1" applyAlignment="1">
      <alignment horizontal="center" vertical="center" wrapText="1"/>
    </xf>
    <xf numFmtId="49" fontId="6" fillId="3" borderId="13"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7"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4" fillId="3" borderId="8" xfId="6" applyNumberFormat="1" applyFont="1" applyFill="1" applyBorder="1" applyAlignment="1">
      <alignment horizontal="center" vertical="center"/>
    </xf>
    <xf numFmtId="49" fontId="5" fillId="3" borderId="7" xfId="6" applyNumberFormat="1" applyFont="1" applyFill="1" applyBorder="1" applyAlignment="1">
      <alignment horizontal="center" vertical="center"/>
    </xf>
    <xf numFmtId="49" fontId="5"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16" fillId="0" borderId="0" xfId="6" applyNumberFormat="1" applyFont="1" applyAlignment="1">
      <alignment horizontal="center" vertical="center"/>
    </xf>
    <xf numFmtId="49" fontId="11" fillId="3" borderId="7"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7"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xf>
    <xf numFmtId="49" fontId="11" fillId="3" borderId="12" xfId="6" applyNumberFormat="1" applyFont="1" applyFill="1" applyBorder="1" applyAlignment="1">
      <alignment horizontal="center" vertical="center"/>
    </xf>
    <xf numFmtId="0" fontId="3" fillId="0" borderId="0" xfId="6" applyFont="1" applyAlignment="1">
      <alignment horizontal="right"/>
    </xf>
    <xf numFmtId="49" fontId="6" fillId="3" borderId="24" xfId="6" applyNumberFormat="1" applyFont="1" applyFill="1" applyBorder="1" applyAlignment="1">
      <alignment horizontal="center" vertical="center"/>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0" fontId="3" fillId="0" borderId="0" xfId="0" applyFont="1" applyAlignment="1">
      <alignment horizontal="right"/>
    </xf>
    <xf numFmtId="49" fontId="18" fillId="3" borderId="24"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56" fillId="0" borderId="0" xfId="0" applyFont="1" applyAlignment="1">
      <alignment wrapText="1"/>
    </xf>
    <xf numFmtId="0" fontId="6" fillId="0" borderId="0" xfId="0" applyFont="1" applyBorder="1" applyAlignment="1">
      <alignment horizontal="right" wrapText="1" readingOrder="2"/>
    </xf>
    <xf numFmtId="49" fontId="12" fillId="3" borderId="7" xfId="6" applyNumberFormat="1" applyFont="1" applyFill="1" applyBorder="1" applyAlignment="1">
      <alignment horizontal="center" vertical="center" wrapText="1"/>
    </xf>
    <xf numFmtId="49" fontId="12" fillId="3" borderId="13" xfId="6" applyNumberFormat="1" applyFont="1" applyFill="1" applyBorder="1" applyAlignment="1">
      <alignment horizontal="center" vertical="center" wrapText="1"/>
    </xf>
    <xf numFmtId="49" fontId="12" fillId="3" borderId="8" xfId="6" applyNumberFormat="1" applyFont="1" applyFill="1" applyBorder="1" applyAlignment="1">
      <alignment horizontal="center" vertical="center" wrapText="1"/>
    </xf>
    <xf numFmtId="49" fontId="18" fillId="3" borderId="13" xfId="6" applyNumberFormat="1" applyFont="1" applyFill="1" applyBorder="1" applyAlignment="1">
      <alignment horizontal="center" vertical="center"/>
    </xf>
    <xf numFmtId="49" fontId="6" fillId="0" borderId="0" xfId="0" applyNumberFormat="1" applyFont="1" applyAlignment="1">
      <alignment vertical="center"/>
    </xf>
    <xf numFmtId="49" fontId="6" fillId="3" borderId="18"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18" fillId="3" borderId="7" xfId="6"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3" xfId="6" applyNumberFormat="1" applyFont="1" applyFill="1" applyBorder="1" applyAlignment="1">
      <alignment horizontal="center" vertical="center" wrapText="1" readingOrder="1"/>
    </xf>
    <xf numFmtId="49" fontId="6" fillId="3" borderId="13" xfId="6" applyNumberFormat="1" applyFont="1" applyFill="1" applyBorder="1" applyAlignment="1">
      <alignment horizontal="center" vertical="center" readingOrder="1"/>
    </xf>
    <xf numFmtId="49" fontId="6" fillId="3" borderId="8" xfId="6" applyNumberFormat="1" applyFont="1" applyFill="1" applyBorder="1" applyAlignment="1">
      <alignment horizontal="center" vertical="center" readingOrder="1"/>
    </xf>
    <xf numFmtId="49" fontId="6" fillId="3" borderId="13"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wrapText="1"/>
    </xf>
    <xf numFmtId="0" fontId="56" fillId="0" borderId="0" xfId="0" applyFont="1" applyBorder="1" applyAlignment="1">
      <alignment vertical="center" wrapText="1"/>
    </xf>
    <xf numFmtId="0" fontId="6" fillId="0" borderId="0" xfId="0" applyFont="1" applyBorder="1" applyAlignment="1">
      <alignment horizontal="right" vertical="center" wrapText="1" readingOrder="2"/>
    </xf>
  </cellXfs>
  <cellStyles count="10">
    <cellStyle name="Comma" xfId="1" builtinId="3"/>
    <cellStyle name="Hyperlink" xfId="2" builtinId="8"/>
    <cellStyle name="Normal" xfId="0" builtinId="0"/>
    <cellStyle name="Normal 2" xfId="3"/>
    <cellStyle name="Normal 2 2" xfId="4"/>
    <cellStyle name="Normal 2_نشره التجاره الداخليه 21" xfId="5"/>
    <cellStyle name="Normal 3" xfId="6"/>
    <cellStyle name="Normal 3 2" xfId="7"/>
    <cellStyle name="Normal 4" xfId="8"/>
    <cellStyle name="Normal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hyperlink" Target="#Indx!A1"/><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wmf"/></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xdr:from>
      <xdr:col>0</xdr:col>
      <xdr:colOff>373063</xdr:colOff>
      <xdr:row>20</xdr:row>
      <xdr:rowOff>14287</xdr:rowOff>
    </xdr:from>
    <xdr:to>
      <xdr:col>5</xdr:col>
      <xdr:colOff>125413</xdr:colOff>
      <xdr:row>28</xdr:row>
      <xdr:rowOff>115887</xdr:rowOff>
    </xdr:to>
    <xdr:sp macro="" textlink="">
      <xdr:nvSpPr>
        <xdr:cNvPr id="9" name="TextBox 8"/>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mn-cs"/>
          </a:endParaRPr>
        </a:p>
        <a:p>
          <a:pPr algn="ctr" rtl="0"/>
          <a:r>
            <a:rPr lang="en-US" sz="2000">
              <a:solidFill>
                <a:schemeClr val="bg1"/>
              </a:solidFill>
              <a:latin typeface="Bernard MT Condensed" panose="02050806060905020404" pitchFamily="18" charset="0"/>
              <a:cs typeface="Sultan Medium" pitchFamily="2" charset="-78"/>
            </a:rPr>
            <a:t>2017</a:t>
          </a:r>
          <a:endParaRPr lang="ar-QA" sz="2000">
            <a:solidFill>
              <a:schemeClr val="bg1"/>
            </a:solidFill>
            <a:latin typeface="Bernard MT Condensed" panose="02050806060905020404" pitchFamily="18" charset="0"/>
            <a:cs typeface="+mn-cs"/>
          </a:endParaRPr>
        </a:p>
      </xdr:txBody>
    </xdr:sp>
    <xdr:clientData/>
  </xdr:twoCellAnchor>
  <xdr:twoCellAnchor>
    <xdr:from>
      <xdr:col>0</xdr:col>
      <xdr:colOff>1</xdr:colOff>
      <xdr:row>0</xdr:row>
      <xdr:rowOff>0</xdr:rowOff>
    </xdr:from>
    <xdr:to>
      <xdr:col>15</xdr:col>
      <xdr:colOff>445415</xdr:colOff>
      <xdr:row>40</xdr:row>
      <xdr:rowOff>171450</xdr:rowOff>
    </xdr:to>
    <xdr:pic>
      <xdr:nvPicPr>
        <xdr:cNvPr id="6"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9589414" cy="697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137160</xdr:colOff>
      <xdr:row>31</xdr:row>
      <xdr:rowOff>83820</xdr:rowOff>
    </xdr:from>
    <xdr:to>
      <xdr:col>15</xdr:col>
      <xdr:colOff>267335</xdr:colOff>
      <xdr:row>35</xdr:row>
      <xdr:rowOff>66675</xdr:rowOff>
    </xdr:to>
    <xdr:sp macro="" textlink="">
      <xdr:nvSpPr>
        <xdr:cNvPr id="7" name="TextBox 1"/>
        <xdr:cNvSpPr txBox="1"/>
      </xdr:nvSpPr>
      <xdr:spPr>
        <a:xfrm flipH="1">
          <a:off x="7146290" y="6621780"/>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algn="ctr" rtl="1">
            <a:spcAft>
              <a:spcPts val="0"/>
            </a:spcAft>
          </a:pPr>
          <a:r>
            <a:rPr lang="ar-QA" sz="1600">
              <a:solidFill>
                <a:srgbClr val="FFFFFF"/>
              </a:solidFill>
              <a:effectLst/>
              <a:ea typeface="Times New Roman"/>
              <a:cs typeface="Sultan Medium"/>
            </a:rPr>
            <a:t>العدد 31</a:t>
          </a:r>
          <a:r>
            <a:rPr lang="ar-QA" sz="1200">
              <a:effectLst/>
              <a:latin typeface="Times New Roman"/>
              <a:ea typeface="Times New Roman"/>
            </a:rPr>
            <a:t>    </a:t>
          </a:r>
          <a:r>
            <a:rPr lang="en-US" sz="1400">
              <a:solidFill>
                <a:srgbClr val="FFFFFF"/>
              </a:solidFill>
              <a:effectLst/>
              <a:latin typeface="Bernard MT Condensed"/>
              <a:ea typeface="Times New Roman"/>
              <a:cs typeface="Sultan Medium"/>
            </a:rPr>
            <a:t>31</a:t>
          </a:r>
          <a:r>
            <a:rPr lang="en-US" sz="1400" baseline="30000">
              <a:solidFill>
                <a:srgbClr val="FFFFFF"/>
              </a:solidFill>
              <a:effectLst/>
              <a:latin typeface="Bernard MT Condensed"/>
              <a:ea typeface="Times New Roman"/>
              <a:cs typeface="Sultan Medium"/>
            </a:rPr>
            <a:t>th</a:t>
          </a:r>
          <a:r>
            <a:rPr lang="en-US" sz="1400">
              <a:solidFill>
                <a:srgbClr val="FFFFFF"/>
              </a:solidFill>
              <a:effectLst/>
              <a:latin typeface="Bernard MT Condensed"/>
              <a:ea typeface="Times New Roman"/>
              <a:cs typeface="Sultan Medium"/>
            </a:rPr>
            <a:t> Issue</a:t>
          </a:r>
          <a:endParaRPr lang="en-US" sz="1200">
            <a:effectLst/>
            <a:latin typeface="Times New Roman"/>
            <a:ea typeface="Times New Roman"/>
          </a:endParaRPr>
        </a:p>
      </xdr:txBody>
    </xdr:sp>
    <xdr:clientData/>
  </xdr:twoCellAnchor>
  <xdr:twoCellAnchor>
    <xdr:from>
      <xdr:col>0</xdr:col>
      <xdr:colOff>0</xdr:colOff>
      <xdr:row>12</xdr:row>
      <xdr:rowOff>137160</xdr:rowOff>
    </xdr:from>
    <xdr:to>
      <xdr:col>5</xdr:col>
      <xdr:colOff>130175</xdr:colOff>
      <xdr:row>21</xdr:row>
      <xdr:rowOff>73025</xdr:rowOff>
    </xdr:to>
    <xdr:sp macro="" textlink="">
      <xdr:nvSpPr>
        <xdr:cNvPr id="8" name="TextBox 1"/>
        <xdr:cNvSpPr txBox="1"/>
      </xdr:nvSpPr>
      <xdr:spPr>
        <a:xfrm flipH="1">
          <a:off x="436245" y="3491865"/>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spcAft>
              <a:spcPts val="0"/>
            </a:spcAft>
          </a:pPr>
          <a:r>
            <a:rPr lang="ar-QA" sz="2400">
              <a:solidFill>
                <a:srgbClr val="FFFFFF"/>
              </a:solidFill>
              <a:effectLst/>
              <a:ea typeface="Times New Roman"/>
              <a:cs typeface="Sultan Medium"/>
            </a:rPr>
            <a:t>إحصاءات البنوك والتأمين</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Banks and Insurance Statistics</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2018</a:t>
          </a:r>
          <a:endParaRPr lang="en-US" sz="1200">
            <a:effectLst/>
            <a:latin typeface="Times New Roman"/>
            <a:ea typeface="Times New Roman"/>
          </a:endParaRPr>
        </a:p>
      </xdr:txBody>
    </xdr:sp>
    <xdr:clientData/>
  </xdr:twoCellAnchor>
  <xdr:twoCellAnchor>
    <xdr:from>
      <xdr:col>13</xdr:col>
      <xdr:colOff>275590</xdr:colOff>
      <xdr:row>0</xdr:row>
      <xdr:rowOff>196850</xdr:rowOff>
    </xdr:from>
    <xdr:to>
      <xdr:col>14</xdr:col>
      <xdr:colOff>588010</xdr:colOff>
      <xdr:row>5</xdr:row>
      <xdr:rowOff>62230</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0390" y="196850"/>
          <a:ext cx="922020" cy="89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355600</xdr:colOff>
      <xdr:row>0</xdr:row>
      <xdr:rowOff>285750</xdr:rowOff>
    </xdr:from>
    <xdr:to>
      <xdr:col>13</xdr:col>
      <xdr:colOff>293370</xdr:colOff>
      <xdr:row>4</xdr:row>
      <xdr:rowOff>146050</xdr:rowOff>
    </xdr:to>
    <xdr:sp macro="" textlink="">
      <xdr:nvSpPr>
        <xdr:cNvPr id="11" name="TextBox 1"/>
        <xdr:cNvSpPr txBox="1"/>
      </xdr:nvSpPr>
      <xdr:spPr>
        <a:xfrm flipH="1">
          <a:off x="5232400" y="285750"/>
          <a:ext cx="298577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spcAft>
              <a:spcPts val="0"/>
            </a:spcAft>
          </a:pPr>
          <a:r>
            <a:rPr lang="en-US" sz="1600">
              <a:solidFill>
                <a:srgbClr val="FFFFFF"/>
              </a:solidFill>
              <a:effectLst/>
              <a:latin typeface="+mn-lt"/>
              <a:ea typeface="Times New Roman"/>
              <a:cs typeface="Sultan Medium"/>
            </a:rPr>
            <a:t>  </a:t>
          </a:r>
          <a:r>
            <a:rPr lang="ar-QA" sz="1600">
              <a:solidFill>
                <a:srgbClr val="FFFFFF"/>
              </a:solidFill>
              <a:effectLst/>
              <a:latin typeface="+mn-lt"/>
              <a:ea typeface="Times New Roman"/>
              <a:cs typeface="Sultan Medium"/>
            </a:rPr>
            <a:t>جهــــــاز</a:t>
          </a:r>
          <a:r>
            <a:rPr lang="ar-QA" sz="1600">
              <a:solidFill>
                <a:schemeClr val="bg1"/>
              </a:solidFill>
              <a:effectLst/>
              <a:latin typeface="+mn-lt"/>
              <a:ea typeface="+mn-ea"/>
              <a:cs typeface="+mn-cs"/>
            </a:rPr>
            <a:t> </a:t>
          </a:r>
          <a:r>
            <a:rPr lang="ar-QA" sz="1600">
              <a:solidFill>
                <a:srgbClr val="FFFFFF"/>
              </a:solidFill>
              <a:effectLst/>
              <a:latin typeface="+mn-lt"/>
              <a:ea typeface="Times New Roman"/>
              <a:cs typeface="Sultan Medium"/>
            </a:rPr>
            <a:t>التخطيــــط</a:t>
          </a:r>
          <a:r>
            <a:rPr lang="ar-QA" sz="1600">
              <a:solidFill>
                <a:schemeClr val="bg1"/>
              </a:solidFill>
              <a:effectLst/>
              <a:latin typeface="+mn-lt"/>
              <a:ea typeface="+mn-ea"/>
              <a:cs typeface="+mn-cs"/>
            </a:rPr>
            <a:t> </a:t>
          </a:r>
          <a:r>
            <a:rPr lang="ar-QA" sz="1600">
              <a:solidFill>
                <a:srgbClr val="FFFFFF"/>
              </a:solidFill>
              <a:effectLst/>
              <a:latin typeface="+mn-lt"/>
              <a:ea typeface="Times New Roman"/>
              <a:cs typeface="Sultan Medium"/>
            </a:rPr>
            <a:t>والإحصـــــاء</a:t>
          </a:r>
          <a:endParaRPr lang="en-US" sz="1600">
            <a:solidFill>
              <a:srgbClr val="FFFFFF"/>
            </a:solidFill>
            <a:effectLst/>
            <a:latin typeface="Bernard MT Condensed"/>
            <a:ea typeface="Times New Roman"/>
            <a:cs typeface="Sultan Medium"/>
          </a:endParaRPr>
        </a:p>
        <a:p>
          <a:pPr algn="r" rtl="1">
            <a:spcAft>
              <a:spcPts val="0"/>
            </a:spcAft>
          </a:pPr>
          <a:r>
            <a:rPr lang="en-US" sz="1600" b="1">
              <a:solidFill>
                <a:schemeClr val="bg1"/>
              </a:solidFill>
              <a:effectLst/>
              <a:latin typeface="Bernard MT Condensed"/>
              <a:ea typeface="Times New Roman"/>
              <a:cs typeface="Sultan Medium"/>
            </a:rPr>
            <a:t> </a:t>
          </a:r>
          <a:r>
            <a:rPr lang="en-US" sz="1600" b="1">
              <a:solidFill>
                <a:schemeClr val="bg1"/>
              </a:solidFill>
              <a:effectLst/>
              <a:latin typeface="+mn-lt"/>
              <a:ea typeface="+mn-ea"/>
              <a:cs typeface="+mn-cs"/>
            </a:rPr>
            <a:t>Planning and Statistics Author</a:t>
          </a:r>
          <a:r>
            <a:rPr lang="en-US" sz="1600" b="1">
              <a:solidFill>
                <a:schemeClr val="dk1"/>
              </a:solidFill>
              <a:effectLst/>
              <a:latin typeface="+mn-lt"/>
              <a:ea typeface="+mn-ea"/>
              <a:cs typeface="+mn-cs"/>
            </a:rPr>
            <a:t>y</a:t>
          </a:r>
          <a:endParaRPr lang="en-US" sz="1600" b="1">
            <a:effectLst/>
            <a:latin typeface="Times New Roman"/>
            <a:ea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83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2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xdr:row>
      <xdr:rowOff>9525</xdr:rowOff>
    </xdr:from>
    <xdr:to>
      <xdr:col>2</xdr:col>
      <xdr:colOff>2247900</xdr:colOff>
      <xdr:row>3</xdr:row>
      <xdr:rowOff>2257425</xdr:rowOff>
    </xdr:to>
    <xdr:pic>
      <xdr:nvPicPr>
        <xdr:cNvPr id="74254"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4600" y="325755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7425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0025"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1242060</xdr:colOff>
      <xdr:row>0</xdr:row>
      <xdr:rowOff>403860</xdr:rowOff>
    </xdr:from>
    <xdr:to>
      <xdr:col>2</xdr:col>
      <xdr:colOff>1189419</xdr:colOff>
      <xdr:row>1</xdr:row>
      <xdr:rowOff>426540</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2840" y="403860"/>
          <a:ext cx="2393379" cy="144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3810</xdr:colOff>
      <xdr:row>0</xdr:row>
      <xdr:rowOff>609600</xdr:rowOff>
    </xdr:to>
    <xdr:pic>
      <xdr:nvPicPr>
        <xdr:cNvPr id="895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1760220</xdr:colOff>
          <xdr:row>1</xdr:row>
          <xdr:rowOff>99060</xdr:rowOff>
        </xdr:from>
        <xdr:to>
          <xdr:col>3</xdr:col>
          <xdr:colOff>2651760</xdr:colOff>
          <xdr:row>1</xdr:row>
          <xdr:rowOff>632460</xdr:rowOff>
        </xdr:to>
        <xdr:sp macro="" textlink="">
          <xdr:nvSpPr>
            <xdr:cNvPr id="74753" name="Object 1" hidden="1">
              <a:extLst>
                <a:ext uri="{63B3BB69-23CF-44E3-9099-C40C66FF867C}">
                  <a14:compatExt spid="_x0000_s7475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0</xdr:col>
      <xdr:colOff>720000</xdr:colOff>
      <xdr:row>1</xdr:row>
      <xdr:rowOff>95160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7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278040</xdr:colOff>
      <xdr:row>2</xdr:row>
      <xdr:rowOff>140880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view="pageBreakPreview" topLeftCell="A28" zoomScale="120" zoomScaleNormal="100" zoomScaleSheetLayoutView="120" workbookViewId="0">
      <selection activeCell="F64" sqref="F64"/>
    </sheetView>
  </sheetViews>
  <sheetFormatPr defaultRowHeight="13.2" x14ac:dyDescent="0.25"/>
  <cols>
    <col min="16" max="16" width="6.88671875" customWidth="1"/>
  </cols>
  <sheetData>
    <row r="1" spans="1:1" ht="28.8" x14ac:dyDescent="0.25">
      <c r="A1" s="370" t="s">
        <v>846</v>
      </c>
    </row>
    <row r="41" ht="15" customHeight="1" x14ac:dyDescent="0.25"/>
  </sheetData>
  <printOptions horizontalCentered="1" verticalCentered="1"/>
  <pageMargins left="0" right="0" top="0" bottom="0" header="0.31496062992125984" footer="0.31496062992125984"/>
  <pageSetup paperSize="9" orientation="landscape" r:id="rId1"/>
  <rowBreaks count="1" manualBreakCount="1">
    <brk id="4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6"/>
  <sheetViews>
    <sheetView view="pageBreakPreview" zoomScaleNormal="100" zoomScaleSheetLayoutView="100" workbookViewId="0">
      <selection activeCell="C16" sqref="C16"/>
    </sheetView>
  </sheetViews>
  <sheetFormatPr defaultRowHeight="13.2" x14ac:dyDescent="0.25"/>
  <cols>
    <col min="1" max="1" width="25.6640625" customWidth="1"/>
    <col min="2" max="7" width="11.6640625" customWidth="1"/>
    <col min="8" max="8" width="25.6640625" customWidth="1"/>
  </cols>
  <sheetData>
    <row r="1" spans="1:9" s="15" customFormat="1" ht="54" customHeight="1" x14ac:dyDescent="0.25">
      <c r="A1" s="436"/>
      <c r="B1" s="385"/>
      <c r="C1" s="385"/>
      <c r="D1" s="385"/>
      <c r="E1" s="385"/>
      <c r="F1" s="385"/>
      <c r="G1" s="385"/>
      <c r="H1" s="385"/>
    </row>
    <row r="2" spans="1:9" s="35" customFormat="1" ht="21" x14ac:dyDescent="0.25">
      <c r="A2" s="433" t="s">
        <v>369</v>
      </c>
      <c r="B2" s="433"/>
      <c r="C2" s="433"/>
      <c r="D2" s="433"/>
      <c r="E2" s="433"/>
      <c r="F2" s="433"/>
      <c r="G2" s="433"/>
      <c r="H2" s="433"/>
      <c r="I2" s="111"/>
    </row>
    <row r="3" spans="1:9" s="35" customFormat="1" ht="21" x14ac:dyDescent="0.25">
      <c r="A3" s="433" t="s">
        <v>0</v>
      </c>
      <c r="B3" s="433"/>
      <c r="C3" s="433"/>
      <c r="D3" s="433"/>
      <c r="E3" s="433"/>
      <c r="F3" s="433"/>
      <c r="G3" s="433"/>
      <c r="H3" s="433"/>
      <c r="I3" s="111"/>
    </row>
    <row r="4" spans="1:9" s="35" customFormat="1" ht="33" customHeight="1" x14ac:dyDescent="0.25">
      <c r="A4" s="435" t="s">
        <v>370</v>
      </c>
      <c r="B4" s="435"/>
      <c r="C4" s="435"/>
      <c r="D4" s="435"/>
      <c r="E4" s="435"/>
      <c r="F4" s="435"/>
      <c r="G4" s="435"/>
      <c r="H4" s="435"/>
      <c r="I4" s="112"/>
    </row>
    <row r="5" spans="1:9" s="35" customFormat="1" ht="15.75" customHeight="1" x14ac:dyDescent="0.25">
      <c r="A5" s="435" t="s">
        <v>321</v>
      </c>
      <c r="B5" s="435"/>
      <c r="C5" s="435"/>
      <c r="D5" s="435"/>
      <c r="E5" s="435"/>
      <c r="F5" s="435"/>
      <c r="G5" s="435"/>
      <c r="H5" s="435"/>
      <c r="I5" s="112"/>
    </row>
    <row r="6" spans="1:9" s="35" customFormat="1" ht="15.75" customHeight="1" x14ac:dyDescent="0.25">
      <c r="A6" s="435" t="s">
        <v>795</v>
      </c>
      <c r="B6" s="435"/>
      <c r="C6" s="435"/>
      <c r="D6" s="435"/>
      <c r="E6" s="435"/>
      <c r="F6" s="435"/>
      <c r="G6" s="435"/>
      <c r="H6" s="435"/>
      <c r="I6" s="112"/>
    </row>
    <row r="7" spans="1:9" s="35" customFormat="1" ht="17.399999999999999" x14ac:dyDescent="0.25">
      <c r="A7" s="426" t="s">
        <v>286</v>
      </c>
      <c r="B7" s="426"/>
      <c r="H7" s="37" t="s">
        <v>285</v>
      </c>
      <c r="I7" s="127"/>
    </row>
    <row r="8" spans="1:9" s="17" customFormat="1" ht="15.75" customHeight="1" x14ac:dyDescent="0.25">
      <c r="A8" s="437" t="s">
        <v>93</v>
      </c>
      <c r="B8" s="434" t="s">
        <v>17</v>
      </c>
      <c r="C8" s="434"/>
      <c r="D8" s="434"/>
      <c r="E8" s="434" t="s">
        <v>18</v>
      </c>
      <c r="F8" s="434"/>
      <c r="G8" s="434"/>
      <c r="H8" s="427" t="s">
        <v>69</v>
      </c>
    </row>
    <row r="9" spans="1:9" s="17" customFormat="1" ht="12.75" customHeight="1" x14ac:dyDescent="0.25">
      <c r="A9" s="425"/>
      <c r="B9" s="431" t="s">
        <v>19</v>
      </c>
      <c r="C9" s="431"/>
      <c r="D9" s="431"/>
      <c r="E9" s="431" t="s">
        <v>20</v>
      </c>
      <c r="F9" s="431"/>
      <c r="G9" s="431"/>
      <c r="H9" s="428"/>
    </row>
    <row r="10" spans="1:9" s="17" customFormat="1" ht="15.75" customHeight="1" x14ac:dyDescent="0.25">
      <c r="A10" s="425"/>
      <c r="B10" s="188" t="s">
        <v>1</v>
      </c>
      <c r="C10" s="188" t="s">
        <v>2</v>
      </c>
      <c r="D10" s="188" t="s">
        <v>3</v>
      </c>
      <c r="E10" s="188" t="s">
        <v>1</v>
      </c>
      <c r="F10" s="188" t="s">
        <v>2</v>
      </c>
      <c r="G10" s="188" t="s">
        <v>3</v>
      </c>
      <c r="H10" s="428"/>
    </row>
    <row r="11" spans="1:9" s="17" customFormat="1" ht="16.5" customHeight="1" x14ac:dyDescent="0.25">
      <c r="A11" s="438"/>
      <c r="B11" s="114" t="s">
        <v>4</v>
      </c>
      <c r="C11" s="114" t="s">
        <v>5</v>
      </c>
      <c r="D11" s="114" t="s">
        <v>6</v>
      </c>
      <c r="E11" s="114" t="s">
        <v>4</v>
      </c>
      <c r="F11" s="114" t="s">
        <v>5</v>
      </c>
      <c r="G11" s="114" t="s">
        <v>6</v>
      </c>
      <c r="H11" s="429"/>
    </row>
    <row r="12" spans="1:9" ht="35.1" customHeight="1" thickBot="1" x14ac:dyDescent="0.3">
      <c r="A12" s="20" t="s">
        <v>6</v>
      </c>
      <c r="B12" s="276">
        <f>SUM(C12:D12)</f>
        <v>4510320</v>
      </c>
      <c r="C12" s="26">
        <v>2449270</v>
      </c>
      <c r="D12" s="26">
        <v>2061050</v>
      </c>
      <c r="E12" s="276">
        <f>SUM(F12:G12)</f>
        <v>9930</v>
      </c>
      <c r="F12" s="26">
        <v>6586</v>
      </c>
      <c r="G12" s="26">
        <v>3344</v>
      </c>
      <c r="H12" s="21" t="s">
        <v>11</v>
      </c>
    </row>
    <row r="13" spans="1:9" ht="35.1" customHeight="1" thickBot="1" x14ac:dyDescent="0.3">
      <c r="A13" s="24" t="s">
        <v>12</v>
      </c>
      <c r="B13" s="277">
        <f>SUM(C13:D13)</f>
        <v>103638</v>
      </c>
      <c r="C13" s="27">
        <v>82009</v>
      </c>
      <c r="D13" s="27">
        <v>21629</v>
      </c>
      <c r="E13" s="277">
        <f t="shared" ref="E13:E15" si="0">SUM(F13:G13)</f>
        <v>300</v>
      </c>
      <c r="F13" s="27">
        <v>220</v>
      </c>
      <c r="G13" s="27">
        <v>80</v>
      </c>
      <c r="H13" s="25" t="s">
        <v>13</v>
      </c>
    </row>
    <row r="14" spans="1:9" ht="35.1" customHeight="1" thickBot="1" x14ac:dyDescent="0.3">
      <c r="A14" s="22" t="s">
        <v>14</v>
      </c>
      <c r="B14" s="278">
        <f t="shared" ref="B14:B15" si="1">SUM(C14:D14)</f>
        <v>191215</v>
      </c>
      <c r="C14" s="28">
        <v>150428</v>
      </c>
      <c r="D14" s="28">
        <v>40787</v>
      </c>
      <c r="E14" s="278">
        <f t="shared" si="0"/>
        <v>437</v>
      </c>
      <c r="F14" s="28">
        <v>350</v>
      </c>
      <c r="G14" s="28">
        <v>87</v>
      </c>
      <c r="H14" s="23" t="s">
        <v>15</v>
      </c>
    </row>
    <row r="15" spans="1:9" ht="35.1" customHeight="1" x14ac:dyDescent="0.25">
      <c r="A15" s="29" t="s">
        <v>241</v>
      </c>
      <c r="B15" s="279">
        <f t="shared" si="1"/>
        <v>13792</v>
      </c>
      <c r="C15" s="30">
        <v>12646</v>
      </c>
      <c r="D15" s="30">
        <v>1146</v>
      </c>
      <c r="E15" s="279">
        <f t="shared" si="0"/>
        <v>86</v>
      </c>
      <c r="F15" s="30">
        <v>77</v>
      </c>
      <c r="G15" s="30">
        <v>9</v>
      </c>
      <c r="H15" s="31" t="s">
        <v>412</v>
      </c>
    </row>
    <row r="16" spans="1:9" ht="40.5" customHeight="1" x14ac:dyDescent="0.25">
      <c r="A16" s="32" t="s">
        <v>4</v>
      </c>
      <c r="B16" s="275">
        <f t="shared" ref="B16:G16" si="2">SUM(B12:B15)</f>
        <v>4818965</v>
      </c>
      <c r="C16" s="275">
        <f t="shared" si="2"/>
        <v>2694353</v>
      </c>
      <c r="D16" s="275">
        <f t="shared" si="2"/>
        <v>2124612</v>
      </c>
      <c r="E16" s="275">
        <f t="shared" si="2"/>
        <v>10753</v>
      </c>
      <c r="F16" s="275">
        <f t="shared" si="2"/>
        <v>7233</v>
      </c>
      <c r="G16" s="275">
        <f t="shared" si="2"/>
        <v>3520</v>
      </c>
      <c r="H16" s="33"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0"/>
  <sheetViews>
    <sheetView view="pageBreakPreview" zoomScaleNormal="100" zoomScaleSheetLayoutView="100" workbookViewId="0">
      <selection activeCell="A6" sqref="A6:H6"/>
    </sheetView>
  </sheetViews>
  <sheetFormatPr defaultRowHeight="13.2" x14ac:dyDescent="0.25"/>
  <cols>
    <col min="1" max="1" width="25.6640625" customWidth="1"/>
    <col min="2" max="7" width="10.6640625" customWidth="1"/>
    <col min="8" max="8" width="25.6640625" customWidth="1"/>
  </cols>
  <sheetData>
    <row r="1" spans="1:12" s="15" customFormat="1" ht="54" customHeight="1" x14ac:dyDescent="0.25">
      <c r="A1" s="436"/>
      <c r="B1" s="385"/>
      <c r="C1" s="385"/>
      <c r="D1" s="385"/>
      <c r="E1" s="385"/>
      <c r="F1" s="385"/>
      <c r="G1" s="385"/>
      <c r="H1" s="385"/>
    </row>
    <row r="2" spans="1:12" s="6" customFormat="1" ht="21" x14ac:dyDescent="0.25">
      <c r="A2" s="433" t="s">
        <v>319</v>
      </c>
      <c r="B2" s="433"/>
      <c r="C2" s="433"/>
      <c r="D2" s="433"/>
      <c r="E2" s="433"/>
      <c r="F2" s="433"/>
      <c r="G2" s="433"/>
      <c r="H2" s="433"/>
      <c r="I2" s="12"/>
      <c r="J2" s="12"/>
      <c r="K2" s="12"/>
      <c r="L2" s="12"/>
    </row>
    <row r="3" spans="1:12" s="6" customFormat="1" ht="21" x14ac:dyDescent="0.25">
      <c r="A3" s="433" t="s">
        <v>0</v>
      </c>
      <c r="B3" s="433"/>
      <c r="C3" s="433"/>
      <c r="D3" s="433"/>
      <c r="E3" s="433"/>
      <c r="F3" s="433"/>
      <c r="G3" s="433"/>
      <c r="H3" s="433"/>
      <c r="I3" s="12"/>
      <c r="J3" s="12"/>
      <c r="K3" s="12"/>
      <c r="L3" s="12"/>
    </row>
    <row r="4" spans="1:12" s="6" customFormat="1" ht="15.75" customHeight="1" x14ac:dyDescent="0.25">
      <c r="A4" s="435" t="s">
        <v>320</v>
      </c>
      <c r="B4" s="435"/>
      <c r="C4" s="435"/>
      <c r="D4" s="435"/>
      <c r="E4" s="435"/>
      <c r="F4" s="435"/>
      <c r="G4" s="435"/>
      <c r="H4" s="435"/>
      <c r="I4" s="11"/>
      <c r="J4" s="11"/>
      <c r="K4" s="11"/>
      <c r="L4" s="11"/>
    </row>
    <row r="5" spans="1:12" s="6" customFormat="1" ht="15.75" customHeight="1" x14ac:dyDescent="0.25">
      <c r="A5" s="435" t="s">
        <v>321</v>
      </c>
      <c r="B5" s="435"/>
      <c r="C5" s="435"/>
      <c r="D5" s="435"/>
      <c r="E5" s="435"/>
      <c r="F5" s="435"/>
      <c r="G5" s="435"/>
      <c r="H5" s="435"/>
      <c r="I5" s="11"/>
      <c r="J5" s="11"/>
      <c r="K5" s="11"/>
      <c r="L5" s="11"/>
    </row>
    <row r="6" spans="1:12" s="6" customFormat="1" ht="15.75" customHeight="1" x14ac:dyDescent="0.25">
      <c r="A6" s="435" t="s">
        <v>795</v>
      </c>
      <c r="B6" s="435"/>
      <c r="C6" s="435"/>
      <c r="D6" s="435"/>
      <c r="E6" s="435"/>
      <c r="F6" s="435"/>
      <c r="G6" s="435"/>
      <c r="H6" s="435"/>
      <c r="I6" s="11"/>
      <c r="J6" s="11"/>
      <c r="K6" s="11"/>
      <c r="L6" s="11"/>
    </row>
    <row r="7" spans="1:12" s="6" customFormat="1" ht="17.399999999999999" x14ac:dyDescent="0.25">
      <c r="A7" s="18" t="s">
        <v>288</v>
      </c>
      <c r="B7" s="35"/>
      <c r="C7" s="35"/>
      <c r="D7" s="35"/>
      <c r="E7" s="35"/>
      <c r="F7" s="35"/>
      <c r="G7" s="36"/>
      <c r="H7" s="37" t="s">
        <v>287</v>
      </c>
      <c r="J7" s="8"/>
      <c r="K7" s="9"/>
    </row>
    <row r="8" spans="1:12" ht="60" customHeight="1" x14ac:dyDescent="0.3">
      <c r="A8" s="430" t="s">
        <v>93</v>
      </c>
      <c r="B8" s="104" t="s">
        <v>23</v>
      </c>
      <c r="C8" s="38" t="s">
        <v>24</v>
      </c>
      <c r="D8" s="38" t="s">
        <v>25</v>
      </c>
      <c r="E8" s="38" t="s">
        <v>26</v>
      </c>
      <c r="F8" s="38" t="s">
        <v>27</v>
      </c>
      <c r="G8" s="38" t="s">
        <v>28</v>
      </c>
      <c r="H8" s="427" t="s">
        <v>69</v>
      </c>
      <c r="I8" s="1"/>
    </row>
    <row r="9" spans="1:12" ht="40.799999999999997" x14ac:dyDescent="0.35">
      <c r="A9" s="432"/>
      <c r="B9" s="39" t="s">
        <v>4</v>
      </c>
      <c r="C9" s="39" t="s">
        <v>29</v>
      </c>
      <c r="D9" s="39" t="s">
        <v>30</v>
      </c>
      <c r="E9" s="39" t="s">
        <v>31</v>
      </c>
      <c r="F9" s="39" t="s">
        <v>32</v>
      </c>
      <c r="G9" s="39" t="s">
        <v>33</v>
      </c>
      <c r="H9" s="429"/>
      <c r="I9" s="4"/>
    </row>
    <row r="10" spans="1:12" s="17" customFormat="1" ht="35.1" customHeight="1" thickBot="1" x14ac:dyDescent="0.3">
      <c r="A10" s="40" t="s">
        <v>6</v>
      </c>
      <c r="B10" s="281">
        <f>SUM(C10:G10)</f>
        <v>315306</v>
      </c>
      <c r="C10" s="26">
        <v>255463</v>
      </c>
      <c r="D10" s="26">
        <v>37224</v>
      </c>
      <c r="E10" s="26">
        <v>20599</v>
      </c>
      <c r="F10" s="26">
        <v>955</v>
      </c>
      <c r="G10" s="26">
        <v>1065</v>
      </c>
      <c r="H10" s="42" t="s">
        <v>11</v>
      </c>
    </row>
    <row r="11" spans="1:12" s="17" customFormat="1" ht="35.1" customHeight="1" thickTop="1" thickBot="1" x14ac:dyDescent="0.3">
      <c r="A11" s="43" t="s">
        <v>12</v>
      </c>
      <c r="B11" s="282">
        <f>SUM(C11:G11)</f>
        <v>5145</v>
      </c>
      <c r="C11" s="27">
        <v>2771</v>
      </c>
      <c r="D11" s="27">
        <v>1170</v>
      </c>
      <c r="E11" s="27">
        <v>906</v>
      </c>
      <c r="F11" s="27">
        <v>244</v>
      </c>
      <c r="G11" s="27">
        <v>54</v>
      </c>
      <c r="H11" s="45" t="s">
        <v>13</v>
      </c>
    </row>
    <row r="12" spans="1:12" s="17" customFormat="1" ht="35.1" customHeight="1" thickTop="1" thickBot="1" x14ac:dyDescent="0.3">
      <c r="A12" s="46" t="s">
        <v>14</v>
      </c>
      <c r="B12" s="283">
        <f>SUM(C12:G12)</f>
        <v>4870</v>
      </c>
      <c r="C12" s="28">
        <v>2424</v>
      </c>
      <c r="D12" s="28">
        <v>812</v>
      </c>
      <c r="E12" s="28">
        <v>1634</v>
      </c>
      <c r="F12" s="28">
        <v>0</v>
      </c>
      <c r="G12" s="28">
        <v>0</v>
      </c>
      <c r="H12" s="48" t="s">
        <v>15</v>
      </c>
    </row>
    <row r="13" spans="1:12" s="17" customFormat="1" ht="35.1" customHeight="1" thickTop="1" x14ac:dyDescent="0.25">
      <c r="A13" s="49" t="s">
        <v>241</v>
      </c>
      <c r="B13" s="284">
        <f>SUM(C13:G13)</f>
        <v>497</v>
      </c>
      <c r="C13" s="30">
        <v>34</v>
      </c>
      <c r="D13" s="30">
        <v>262</v>
      </c>
      <c r="E13" s="30">
        <v>186</v>
      </c>
      <c r="F13" s="30">
        <v>0</v>
      </c>
      <c r="G13" s="30">
        <v>15</v>
      </c>
      <c r="H13" s="51" t="s">
        <v>412</v>
      </c>
    </row>
    <row r="14" spans="1:12" s="17" customFormat="1" ht="40.5" customHeight="1" x14ac:dyDescent="0.25">
      <c r="A14" s="52" t="s">
        <v>4</v>
      </c>
      <c r="B14" s="285">
        <f>SUM(B10:B13)</f>
        <v>325818</v>
      </c>
      <c r="C14" s="285">
        <f t="shared" ref="C14:G14" si="0">SUM(C10:C13)</f>
        <v>260692</v>
      </c>
      <c r="D14" s="285">
        <f t="shared" si="0"/>
        <v>39468</v>
      </c>
      <c r="E14" s="285">
        <f t="shared" si="0"/>
        <v>23325</v>
      </c>
      <c r="F14" s="285">
        <f t="shared" si="0"/>
        <v>1199</v>
      </c>
      <c r="G14" s="285">
        <f t="shared" si="0"/>
        <v>1134</v>
      </c>
      <c r="H14" s="53" t="s">
        <v>1</v>
      </c>
    </row>
    <row r="18" spans="2:5" x14ac:dyDescent="0.25">
      <c r="B18" s="193"/>
      <c r="D18" s="193"/>
    </row>
    <row r="20" spans="2:5" x14ac:dyDescent="0.25">
      <c r="E20" s="193"/>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2"/>
  <sheetViews>
    <sheetView view="pageBreakPreview" zoomScaleNormal="100" zoomScaleSheetLayoutView="100" workbookViewId="0">
      <selection activeCell="A7" sqref="A7"/>
    </sheetView>
  </sheetViews>
  <sheetFormatPr defaultRowHeight="13.2" x14ac:dyDescent="0.25"/>
  <cols>
    <col min="1" max="1" width="45.6640625" customWidth="1"/>
    <col min="2" max="6" width="10.6640625" customWidth="1"/>
    <col min="7" max="7" width="45.6640625" customWidth="1"/>
  </cols>
  <sheetData>
    <row r="1" spans="1:11" s="15" customFormat="1" ht="54" customHeight="1" x14ac:dyDescent="0.25">
      <c r="A1" s="436"/>
      <c r="B1" s="385"/>
      <c r="C1" s="385"/>
      <c r="D1" s="385"/>
      <c r="E1" s="385"/>
      <c r="F1" s="385"/>
      <c r="G1" s="385"/>
    </row>
    <row r="2" spans="1:11" s="35" customFormat="1" ht="21" x14ac:dyDescent="0.25">
      <c r="A2" s="433" t="s">
        <v>322</v>
      </c>
      <c r="B2" s="433"/>
      <c r="C2" s="433"/>
      <c r="D2" s="433"/>
      <c r="E2" s="433"/>
      <c r="F2" s="433"/>
      <c r="G2" s="433"/>
      <c r="H2" s="54"/>
      <c r="I2" s="54"/>
      <c r="J2" s="54"/>
      <c r="K2" s="54"/>
    </row>
    <row r="3" spans="1:11" s="35" customFormat="1" ht="21" x14ac:dyDescent="0.25">
      <c r="A3" s="433" t="s">
        <v>0</v>
      </c>
      <c r="B3" s="433"/>
      <c r="C3" s="433"/>
      <c r="D3" s="433"/>
      <c r="E3" s="433"/>
      <c r="F3" s="433"/>
      <c r="G3" s="433"/>
      <c r="H3" s="54"/>
      <c r="I3" s="54"/>
      <c r="J3" s="54"/>
      <c r="K3" s="54"/>
    </row>
    <row r="4" spans="1:11" s="35" customFormat="1" ht="15.75" customHeight="1" x14ac:dyDescent="0.25">
      <c r="A4" s="435" t="s">
        <v>323</v>
      </c>
      <c r="B4" s="435"/>
      <c r="C4" s="435"/>
      <c r="D4" s="435"/>
      <c r="E4" s="435"/>
      <c r="F4" s="435"/>
      <c r="G4" s="435"/>
      <c r="H4" s="55"/>
      <c r="I4" s="55"/>
      <c r="J4" s="55"/>
      <c r="K4" s="55"/>
    </row>
    <row r="5" spans="1:11" s="35" customFormat="1" ht="15.75" customHeight="1" x14ac:dyDescent="0.25">
      <c r="A5" s="435" t="s">
        <v>321</v>
      </c>
      <c r="B5" s="435"/>
      <c r="C5" s="435"/>
      <c r="D5" s="435"/>
      <c r="E5" s="435"/>
      <c r="F5" s="435"/>
      <c r="G5" s="435"/>
      <c r="H5" s="55"/>
      <c r="I5" s="55"/>
      <c r="J5" s="55"/>
      <c r="K5" s="55"/>
    </row>
    <row r="6" spans="1:11" s="35" customFormat="1" ht="15.75" customHeight="1" x14ac:dyDescent="0.25">
      <c r="A6" s="435" t="s">
        <v>795</v>
      </c>
      <c r="B6" s="435"/>
      <c r="C6" s="435"/>
      <c r="D6" s="435"/>
      <c r="E6" s="435"/>
      <c r="F6" s="435"/>
      <c r="G6" s="435"/>
      <c r="H6" s="55"/>
      <c r="I6" s="55"/>
      <c r="J6" s="55"/>
      <c r="K6" s="55"/>
    </row>
    <row r="7" spans="1:11" s="35" customFormat="1" ht="16.2" x14ac:dyDescent="0.35">
      <c r="A7" s="18" t="s">
        <v>289</v>
      </c>
      <c r="B7" s="56"/>
      <c r="C7" s="441"/>
      <c r="D7" s="441"/>
      <c r="E7" s="58"/>
      <c r="F7" s="58"/>
      <c r="G7" s="37" t="s">
        <v>68</v>
      </c>
    </row>
    <row r="8" spans="1:11" s="17" customFormat="1" ht="17.25" customHeight="1" x14ac:dyDescent="0.25">
      <c r="A8" s="437" t="s">
        <v>34</v>
      </c>
      <c r="B8" s="439" t="s">
        <v>324</v>
      </c>
      <c r="C8" s="440"/>
      <c r="D8" s="440"/>
      <c r="E8" s="440"/>
      <c r="F8" s="440"/>
      <c r="G8" s="427" t="s">
        <v>35</v>
      </c>
    </row>
    <row r="9" spans="1:11" s="17" customFormat="1" ht="17.25" customHeight="1" x14ac:dyDescent="0.25">
      <c r="A9" s="425"/>
      <c r="B9" s="59" t="s">
        <v>1</v>
      </c>
      <c r="C9" s="59" t="s">
        <v>145</v>
      </c>
      <c r="D9" s="59" t="s">
        <v>15</v>
      </c>
      <c r="E9" s="59" t="s">
        <v>13</v>
      </c>
      <c r="F9" s="59" t="s">
        <v>11</v>
      </c>
      <c r="G9" s="428"/>
    </row>
    <row r="10" spans="1:11" s="17" customFormat="1" ht="17.25" customHeight="1" x14ac:dyDescent="0.25">
      <c r="A10" s="438"/>
      <c r="B10" s="286" t="s">
        <v>4</v>
      </c>
      <c r="C10" s="187" t="s">
        <v>241</v>
      </c>
      <c r="D10" s="187" t="s">
        <v>14</v>
      </c>
      <c r="E10" s="187" t="s">
        <v>12</v>
      </c>
      <c r="F10" s="187" t="s">
        <v>6</v>
      </c>
      <c r="G10" s="429"/>
    </row>
    <row r="11" spans="1:11" s="17" customFormat="1" ht="18" customHeight="1" thickBot="1" x14ac:dyDescent="0.3">
      <c r="A11" s="60" t="s">
        <v>36</v>
      </c>
      <c r="B11" s="281">
        <f>SUM(C11:F11)</f>
        <v>449425</v>
      </c>
      <c r="C11" s="41">
        <v>8784</v>
      </c>
      <c r="D11" s="41">
        <v>63595</v>
      </c>
      <c r="E11" s="41">
        <v>9123</v>
      </c>
      <c r="F11" s="41">
        <v>367923</v>
      </c>
      <c r="G11" s="42" t="s">
        <v>37</v>
      </c>
    </row>
    <row r="12" spans="1:11" s="17" customFormat="1" ht="18" customHeight="1" thickTop="1" thickBot="1" x14ac:dyDescent="0.3">
      <c r="A12" s="61" t="s">
        <v>38</v>
      </c>
      <c r="B12" s="282">
        <f>SUM(C12:F12)</f>
        <v>19177</v>
      </c>
      <c r="C12" s="44">
        <v>0</v>
      </c>
      <c r="D12" s="44">
        <v>1832</v>
      </c>
      <c r="E12" s="44">
        <v>0</v>
      </c>
      <c r="F12" s="44">
        <v>17345</v>
      </c>
      <c r="G12" s="45" t="s">
        <v>39</v>
      </c>
    </row>
    <row r="13" spans="1:11" s="17" customFormat="1" ht="18" customHeight="1" thickTop="1" thickBot="1" x14ac:dyDescent="0.3">
      <c r="A13" s="60" t="s">
        <v>40</v>
      </c>
      <c r="B13" s="283">
        <f>SUM(C13:F13)</f>
        <v>1100</v>
      </c>
      <c r="C13" s="47">
        <v>0</v>
      </c>
      <c r="D13" s="47">
        <v>398</v>
      </c>
      <c r="E13" s="47">
        <v>0</v>
      </c>
      <c r="F13" s="47">
        <v>702</v>
      </c>
      <c r="G13" s="48" t="s">
        <v>41</v>
      </c>
    </row>
    <row r="14" spans="1:11" s="17" customFormat="1" ht="18" customHeight="1" thickTop="1" x14ac:dyDescent="0.25">
      <c r="A14" s="62" t="s">
        <v>42</v>
      </c>
      <c r="B14" s="284">
        <f>SUM(C14:F14)</f>
        <v>26882</v>
      </c>
      <c r="C14" s="50">
        <v>483</v>
      </c>
      <c r="D14" s="50">
        <v>510</v>
      </c>
      <c r="E14" s="50">
        <v>0</v>
      </c>
      <c r="F14" s="50">
        <v>25889</v>
      </c>
      <c r="G14" s="51" t="s">
        <v>43</v>
      </c>
    </row>
    <row r="15" spans="1:11" s="17" customFormat="1" ht="20.100000000000001" customHeight="1" x14ac:dyDescent="0.25">
      <c r="A15" s="63" t="s">
        <v>4</v>
      </c>
      <c r="B15" s="285">
        <f>SUM(B11:B14)</f>
        <v>496584</v>
      </c>
      <c r="C15" s="324">
        <f>SUM(C11:C14)</f>
        <v>9267</v>
      </c>
      <c r="D15" s="324">
        <f>SUM(D11:D14)</f>
        <v>66335</v>
      </c>
      <c r="E15" s="324">
        <f>SUM(E11:E14)</f>
        <v>9123</v>
      </c>
      <c r="F15" s="324">
        <f>SUM(F11:F14)</f>
        <v>411859</v>
      </c>
      <c r="G15" s="64" t="s">
        <v>44</v>
      </c>
    </row>
    <row r="16" spans="1:11" s="17" customFormat="1" ht="18" customHeight="1" thickBot="1" x14ac:dyDescent="0.3">
      <c r="A16" s="60" t="s">
        <v>45</v>
      </c>
      <c r="B16" s="281">
        <f>SUM(C16:F16)</f>
        <v>81723</v>
      </c>
      <c r="C16" s="41">
        <v>341</v>
      </c>
      <c r="D16" s="41">
        <v>1759</v>
      </c>
      <c r="E16" s="41">
        <v>917</v>
      </c>
      <c r="F16" s="41">
        <v>78706</v>
      </c>
      <c r="G16" s="42" t="s">
        <v>46</v>
      </c>
    </row>
    <row r="17" spans="1:7" s="17" customFormat="1" ht="18" customHeight="1" thickTop="1" thickBot="1" x14ac:dyDescent="0.3">
      <c r="A17" s="61" t="s">
        <v>47</v>
      </c>
      <c r="B17" s="282">
        <f>SUM(C17:F17)</f>
        <v>444554</v>
      </c>
      <c r="C17" s="44">
        <v>250</v>
      </c>
      <c r="D17" s="44">
        <v>982</v>
      </c>
      <c r="E17" s="44">
        <v>756</v>
      </c>
      <c r="F17" s="44">
        <v>442566</v>
      </c>
      <c r="G17" s="45" t="s">
        <v>48</v>
      </c>
    </row>
    <row r="18" spans="1:7" s="17" customFormat="1" ht="18" customHeight="1" thickTop="1" thickBot="1" x14ac:dyDescent="0.3">
      <c r="A18" s="60" t="s">
        <v>49</v>
      </c>
      <c r="B18" s="283">
        <f>SUM(C18:F18)</f>
        <v>435</v>
      </c>
      <c r="C18" s="47">
        <v>0</v>
      </c>
      <c r="D18" s="47">
        <v>0</v>
      </c>
      <c r="E18" s="47">
        <v>0</v>
      </c>
      <c r="F18" s="47">
        <v>435</v>
      </c>
      <c r="G18" s="48" t="s">
        <v>50</v>
      </c>
    </row>
    <row r="19" spans="1:7" s="17" customFormat="1" ht="18" customHeight="1" thickTop="1" x14ac:dyDescent="0.25">
      <c r="A19" s="62" t="s">
        <v>42</v>
      </c>
      <c r="B19" s="284">
        <f>SUM(C19:F19)</f>
        <v>35175</v>
      </c>
      <c r="C19" s="50">
        <v>680</v>
      </c>
      <c r="D19" s="50">
        <v>0</v>
      </c>
      <c r="E19" s="50">
        <v>327</v>
      </c>
      <c r="F19" s="50">
        <v>34168</v>
      </c>
      <c r="G19" s="51" t="s">
        <v>51</v>
      </c>
    </row>
    <row r="20" spans="1:7" s="17" customFormat="1" ht="20.100000000000001" customHeight="1" x14ac:dyDescent="0.25">
      <c r="A20" s="63" t="s">
        <v>4</v>
      </c>
      <c r="B20" s="285">
        <f>SUM(B16:B19)</f>
        <v>561887</v>
      </c>
      <c r="C20" s="285">
        <f>SUM(C16:C19)</f>
        <v>1271</v>
      </c>
      <c r="D20" s="285">
        <f>SUM(D16:D19)</f>
        <v>2741</v>
      </c>
      <c r="E20" s="285">
        <f>SUM(E16:E19)</f>
        <v>2000</v>
      </c>
      <c r="F20" s="285">
        <f>SUM(F16:F19)</f>
        <v>555875</v>
      </c>
      <c r="G20" s="64" t="s">
        <v>44</v>
      </c>
    </row>
    <row r="21" spans="1:7" s="17" customFormat="1" ht="18" customHeight="1" thickBot="1" x14ac:dyDescent="0.3">
      <c r="A21" s="60" t="s">
        <v>52</v>
      </c>
      <c r="B21" s="281">
        <f t="shared" ref="B21:B27" si="0">SUM(C21:F21)</f>
        <v>20568</v>
      </c>
      <c r="C21" s="41">
        <v>201</v>
      </c>
      <c r="D21" s="41">
        <v>3279</v>
      </c>
      <c r="E21" s="41">
        <v>312</v>
      </c>
      <c r="F21" s="41">
        <v>16776</v>
      </c>
      <c r="G21" s="42" t="s">
        <v>53</v>
      </c>
    </row>
    <row r="22" spans="1:7" s="17" customFormat="1" ht="18" customHeight="1" thickTop="1" thickBot="1" x14ac:dyDescent="0.3">
      <c r="A22" s="61" t="s">
        <v>54</v>
      </c>
      <c r="B22" s="282">
        <f t="shared" si="0"/>
        <v>298736</v>
      </c>
      <c r="C22" s="44">
        <v>3259</v>
      </c>
      <c r="D22" s="44">
        <v>6476</v>
      </c>
      <c r="E22" s="44">
        <v>6563</v>
      </c>
      <c r="F22" s="44">
        <v>282438</v>
      </c>
      <c r="G22" s="45" t="s">
        <v>55</v>
      </c>
    </row>
    <row r="23" spans="1:7" s="17" customFormat="1" ht="18" customHeight="1" thickTop="1" thickBot="1" x14ac:dyDescent="0.3">
      <c r="A23" s="60" t="s">
        <v>56</v>
      </c>
      <c r="B23" s="283">
        <f t="shared" si="0"/>
        <v>356419</v>
      </c>
      <c r="C23" s="47">
        <v>96</v>
      </c>
      <c r="D23" s="47">
        <v>2550</v>
      </c>
      <c r="E23" s="47">
        <v>1523</v>
      </c>
      <c r="F23" s="47">
        <v>352250</v>
      </c>
      <c r="G23" s="48" t="s">
        <v>57</v>
      </c>
    </row>
    <row r="24" spans="1:7" s="17" customFormat="1" ht="18" customHeight="1" thickTop="1" thickBot="1" x14ac:dyDescent="0.3">
      <c r="A24" s="61" t="s">
        <v>58</v>
      </c>
      <c r="B24" s="282">
        <f t="shared" si="0"/>
        <v>128563</v>
      </c>
      <c r="C24" s="50">
        <v>484</v>
      </c>
      <c r="D24" s="50">
        <v>2305</v>
      </c>
      <c r="E24" s="50">
        <v>2295</v>
      </c>
      <c r="F24" s="50">
        <v>123479</v>
      </c>
      <c r="G24" s="45" t="s">
        <v>59</v>
      </c>
    </row>
    <row r="25" spans="1:7" s="17" customFormat="1" ht="18" customHeight="1" thickTop="1" thickBot="1" x14ac:dyDescent="0.3">
      <c r="A25" s="60" t="s">
        <v>60</v>
      </c>
      <c r="B25" s="283">
        <f t="shared" si="0"/>
        <v>166969</v>
      </c>
      <c r="C25" s="41">
        <v>587</v>
      </c>
      <c r="D25" s="41">
        <v>7359</v>
      </c>
      <c r="E25" s="41">
        <v>2248</v>
      </c>
      <c r="F25" s="41">
        <v>156775</v>
      </c>
      <c r="G25" s="48" t="s">
        <v>61</v>
      </c>
    </row>
    <row r="26" spans="1:7" s="17" customFormat="1" ht="18" customHeight="1" thickTop="1" thickBot="1" x14ac:dyDescent="0.3">
      <c r="A26" s="61" t="s">
        <v>62</v>
      </c>
      <c r="B26" s="282">
        <f t="shared" si="0"/>
        <v>55260</v>
      </c>
      <c r="C26" s="44">
        <v>0</v>
      </c>
      <c r="D26" s="44">
        <v>269</v>
      </c>
      <c r="E26" s="44">
        <v>9</v>
      </c>
      <c r="F26" s="44">
        <v>54982</v>
      </c>
      <c r="G26" s="45" t="s">
        <v>63</v>
      </c>
    </row>
    <row r="27" spans="1:7" s="17" customFormat="1" ht="18" customHeight="1" thickTop="1" x14ac:dyDescent="0.25">
      <c r="A27" s="65" t="s">
        <v>64</v>
      </c>
      <c r="B27" s="287">
        <f t="shared" si="0"/>
        <v>1090496</v>
      </c>
      <c r="C27" s="167">
        <v>5570</v>
      </c>
      <c r="D27" s="167">
        <v>75357</v>
      </c>
      <c r="E27" s="167">
        <v>51352</v>
      </c>
      <c r="F27" s="167">
        <v>958217</v>
      </c>
      <c r="G27" s="66" t="s">
        <v>65</v>
      </c>
    </row>
    <row r="28" spans="1:7" s="17" customFormat="1" ht="20.100000000000001" customHeight="1" x14ac:dyDescent="0.25">
      <c r="A28" s="67" t="s">
        <v>4</v>
      </c>
      <c r="B28" s="288">
        <f>SUM(B21:B27)</f>
        <v>2117011</v>
      </c>
      <c r="C28" s="326">
        <f>SUM(C21:C27)</f>
        <v>10197</v>
      </c>
      <c r="D28" s="326">
        <f>SUM(D21:D27)</f>
        <v>97595</v>
      </c>
      <c r="E28" s="326">
        <f>SUM(E21:E27)</f>
        <v>64302</v>
      </c>
      <c r="F28" s="326">
        <f>SUM(F21:F27)</f>
        <v>1944917</v>
      </c>
      <c r="G28" s="68" t="s">
        <v>44</v>
      </c>
    </row>
    <row r="29" spans="1:7" s="17" customFormat="1" ht="27" customHeight="1" x14ac:dyDescent="0.25">
      <c r="A29" s="52" t="s">
        <v>66</v>
      </c>
      <c r="B29" s="285">
        <f>SUM(B15,B20,B28)</f>
        <v>3175482</v>
      </c>
      <c r="C29" s="285">
        <f>SUM(C15,C20,C28)</f>
        <v>20735</v>
      </c>
      <c r="D29" s="285">
        <f>SUM(D15,D20,D28)</f>
        <v>166671</v>
      </c>
      <c r="E29" s="285">
        <f>SUM(E15,E20,E28)</f>
        <v>75425</v>
      </c>
      <c r="F29" s="285">
        <f>SUM(F15,F20,F28)</f>
        <v>2912651</v>
      </c>
      <c r="G29" s="69" t="s">
        <v>67</v>
      </c>
    </row>
    <row r="30" spans="1:7" x14ac:dyDescent="0.25">
      <c r="B30" s="16"/>
    </row>
    <row r="31" spans="1:7" ht="13.8" x14ac:dyDescent="0.3">
      <c r="B31" s="325"/>
    </row>
    <row r="32" spans="1:7" ht="13.8" x14ac:dyDescent="0.3">
      <c r="B32" s="325"/>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view="pageBreakPreview" zoomScaleNormal="100" zoomScaleSheetLayoutView="100" workbookViewId="0">
      <selection activeCell="A6" sqref="A6:G6"/>
    </sheetView>
  </sheetViews>
  <sheetFormatPr defaultRowHeight="13.2" x14ac:dyDescent="0.25"/>
  <cols>
    <col min="1" max="1" width="45.6640625" style="13" customWidth="1"/>
    <col min="2" max="6" width="11.6640625" style="14" customWidth="1"/>
    <col min="7" max="7" width="45.6640625" style="13" customWidth="1"/>
  </cols>
  <sheetData>
    <row r="1" spans="1:12" s="15" customFormat="1" ht="54" customHeight="1" x14ac:dyDescent="0.25">
      <c r="A1" s="436"/>
      <c r="B1" s="385"/>
      <c r="C1" s="385"/>
      <c r="D1" s="385"/>
      <c r="E1" s="385"/>
      <c r="F1" s="385"/>
      <c r="G1" s="385"/>
    </row>
    <row r="2" spans="1:12" s="35" customFormat="1" ht="21" x14ac:dyDescent="0.25">
      <c r="A2" s="433" t="s">
        <v>325</v>
      </c>
      <c r="B2" s="433"/>
      <c r="C2" s="433"/>
      <c r="D2" s="433"/>
      <c r="E2" s="433"/>
      <c r="F2" s="433"/>
      <c r="G2" s="433"/>
      <c r="H2" s="54"/>
      <c r="I2" s="54"/>
      <c r="J2" s="54"/>
      <c r="K2" s="54"/>
      <c r="L2" s="54"/>
    </row>
    <row r="3" spans="1:12" s="35" customFormat="1" ht="21" x14ac:dyDescent="0.25">
      <c r="A3" s="433" t="s">
        <v>0</v>
      </c>
      <c r="B3" s="433"/>
      <c r="C3" s="433"/>
      <c r="D3" s="433"/>
      <c r="E3" s="433"/>
      <c r="F3" s="433"/>
      <c r="G3" s="433"/>
      <c r="H3" s="70"/>
      <c r="I3" s="54"/>
      <c r="J3" s="54"/>
      <c r="K3" s="54"/>
      <c r="L3" s="54"/>
    </row>
    <row r="4" spans="1:12" s="35" customFormat="1" ht="15.75" customHeight="1" x14ac:dyDescent="0.25">
      <c r="A4" s="435" t="s">
        <v>326</v>
      </c>
      <c r="B4" s="435"/>
      <c r="C4" s="435"/>
      <c r="D4" s="435"/>
      <c r="E4" s="435"/>
      <c r="F4" s="435"/>
      <c r="G4" s="435"/>
      <c r="H4" s="55"/>
      <c r="I4" s="55"/>
      <c r="J4" s="55"/>
      <c r="K4" s="55"/>
      <c r="L4" s="55"/>
    </row>
    <row r="5" spans="1:12" s="35" customFormat="1" ht="15.75" customHeight="1" x14ac:dyDescent="0.25">
      <c r="A5" s="435" t="s">
        <v>321</v>
      </c>
      <c r="B5" s="435"/>
      <c r="C5" s="435"/>
      <c r="D5" s="435"/>
      <c r="E5" s="435"/>
      <c r="F5" s="435"/>
      <c r="G5" s="435"/>
      <c r="H5" s="71"/>
      <c r="I5" s="55"/>
      <c r="J5" s="55"/>
      <c r="K5" s="55"/>
      <c r="L5" s="55"/>
    </row>
    <row r="6" spans="1:12" s="35" customFormat="1" ht="15.75" customHeight="1" x14ac:dyDescent="0.25">
      <c r="A6" s="435" t="s">
        <v>795</v>
      </c>
      <c r="B6" s="435"/>
      <c r="C6" s="435"/>
      <c r="D6" s="435"/>
      <c r="E6" s="435"/>
      <c r="F6" s="435"/>
      <c r="G6" s="435"/>
      <c r="H6" s="71"/>
      <c r="I6" s="55"/>
      <c r="J6" s="55"/>
      <c r="K6" s="55"/>
      <c r="L6" s="55"/>
    </row>
    <row r="7" spans="1:12" s="35" customFormat="1" ht="16.2" x14ac:dyDescent="0.35">
      <c r="A7" s="18" t="s">
        <v>290</v>
      </c>
      <c r="B7" s="56"/>
      <c r="C7" s="441"/>
      <c r="D7" s="441"/>
      <c r="E7" s="58"/>
      <c r="F7" s="58"/>
      <c r="G7" s="37" t="s">
        <v>291</v>
      </c>
    </row>
    <row r="8" spans="1:12" s="17" customFormat="1" ht="17.25" customHeight="1" x14ac:dyDescent="0.25">
      <c r="A8" s="437" t="s">
        <v>70</v>
      </c>
      <c r="B8" s="439" t="s">
        <v>327</v>
      </c>
      <c r="C8" s="440"/>
      <c r="D8" s="440"/>
      <c r="E8" s="440"/>
      <c r="F8" s="440"/>
      <c r="G8" s="427" t="s">
        <v>71</v>
      </c>
    </row>
    <row r="9" spans="1:12" s="17" customFormat="1" ht="17.25" customHeight="1" x14ac:dyDescent="0.25">
      <c r="A9" s="425"/>
      <c r="B9" s="59" t="s">
        <v>1</v>
      </c>
      <c r="C9" s="59" t="s">
        <v>145</v>
      </c>
      <c r="D9" s="59" t="s">
        <v>15</v>
      </c>
      <c r="E9" s="59" t="s">
        <v>13</v>
      </c>
      <c r="F9" s="59" t="s">
        <v>11</v>
      </c>
      <c r="G9" s="428"/>
    </row>
    <row r="10" spans="1:12" s="17" customFormat="1" ht="17.25" customHeight="1" x14ac:dyDescent="0.25">
      <c r="A10" s="438"/>
      <c r="B10" s="286" t="s">
        <v>4</v>
      </c>
      <c r="C10" s="187" t="s">
        <v>241</v>
      </c>
      <c r="D10" s="187" t="s">
        <v>14</v>
      </c>
      <c r="E10" s="187" t="s">
        <v>12</v>
      </c>
      <c r="F10" s="187" t="s">
        <v>6</v>
      </c>
      <c r="G10" s="429"/>
    </row>
    <row r="11" spans="1:12" s="17" customFormat="1" ht="24.75" customHeight="1" thickBot="1" x14ac:dyDescent="0.3">
      <c r="A11" s="60" t="s">
        <v>72</v>
      </c>
      <c r="B11" s="281">
        <f t="shared" ref="B11:B19" si="0">SUM(C11:F11)</f>
        <v>42549</v>
      </c>
      <c r="C11" s="41">
        <v>217</v>
      </c>
      <c r="D11" s="41">
        <v>4193</v>
      </c>
      <c r="E11" s="41">
        <v>518</v>
      </c>
      <c r="F11" s="41">
        <v>37621</v>
      </c>
      <c r="G11" s="42" t="s">
        <v>73</v>
      </c>
    </row>
    <row r="12" spans="1:12" s="17" customFormat="1" ht="24.75" customHeight="1" thickTop="1" thickBot="1" x14ac:dyDescent="0.3">
      <c r="A12" s="61" t="s">
        <v>74</v>
      </c>
      <c r="B12" s="282">
        <f t="shared" si="0"/>
        <v>428990</v>
      </c>
      <c r="C12" s="44">
        <v>344</v>
      </c>
      <c r="D12" s="44">
        <v>399</v>
      </c>
      <c r="E12" s="44">
        <v>1413</v>
      </c>
      <c r="F12" s="44">
        <v>426834</v>
      </c>
      <c r="G12" s="45" t="s">
        <v>75</v>
      </c>
    </row>
    <row r="13" spans="1:12" s="17" customFormat="1" ht="24.75" customHeight="1" thickTop="1" thickBot="1" x14ac:dyDescent="0.3">
      <c r="A13" s="60" t="s">
        <v>76</v>
      </c>
      <c r="B13" s="281">
        <f t="shared" si="0"/>
        <v>534343</v>
      </c>
      <c r="C13" s="41">
        <v>0</v>
      </c>
      <c r="D13" s="41">
        <v>1416</v>
      </c>
      <c r="E13" s="41">
        <v>285</v>
      </c>
      <c r="F13" s="41">
        <v>532642</v>
      </c>
      <c r="G13" s="42" t="s">
        <v>733</v>
      </c>
    </row>
    <row r="14" spans="1:12" s="17" customFormat="1" ht="24.75" customHeight="1" thickTop="1" thickBot="1" x14ac:dyDescent="0.3">
      <c r="A14" s="61" t="s">
        <v>77</v>
      </c>
      <c r="B14" s="282">
        <f t="shared" si="0"/>
        <v>16483495</v>
      </c>
      <c r="C14" s="44">
        <v>14282</v>
      </c>
      <c r="D14" s="44">
        <v>28958</v>
      </c>
      <c r="E14" s="44">
        <v>149337</v>
      </c>
      <c r="F14" s="44">
        <v>16290918</v>
      </c>
      <c r="G14" s="45" t="s">
        <v>78</v>
      </c>
    </row>
    <row r="15" spans="1:12" s="17" customFormat="1" ht="24.75" customHeight="1" thickTop="1" thickBot="1" x14ac:dyDescent="0.3">
      <c r="A15" s="60" t="s">
        <v>79</v>
      </c>
      <c r="B15" s="281">
        <f t="shared" si="0"/>
        <v>1772389</v>
      </c>
      <c r="C15" s="41">
        <v>0</v>
      </c>
      <c r="D15" s="41">
        <v>1228</v>
      </c>
      <c r="E15" s="41">
        <v>3977</v>
      </c>
      <c r="F15" s="41">
        <v>1767184</v>
      </c>
      <c r="G15" s="42" t="s">
        <v>80</v>
      </c>
    </row>
    <row r="16" spans="1:12" s="17" customFormat="1" ht="24.75" customHeight="1" thickTop="1" thickBot="1" x14ac:dyDescent="0.3">
      <c r="A16" s="61" t="s">
        <v>81</v>
      </c>
      <c r="B16" s="282">
        <f t="shared" si="0"/>
        <v>1079297</v>
      </c>
      <c r="C16" s="44">
        <v>169</v>
      </c>
      <c r="D16" s="44">
        <v>70443</v>
      </c>
      <c r="E16" s="44">
        <v>5784</v>
      </c>
      <c r="F16" s="44">
        <v>1002901</v>
      </c>
      <c r="G16" s="45" t="s">
        <v>82</v>
      </c>
    </row>
    <row r="17" spans="1:7" s="17" customFormat="1" ht="24.75" customHeight="1" thickTop="1" thickBot="1" x14ac:dyDescent="0.3">
      <c r="A17" s="60" t="s">
        <v>83</v>
      </c>
      <c r="B17" s="281">
        <f t="shared" si="0"/>
        <v>2880147</v>
      </c>
      <c r="C17" s="41">
        <v>0</v>
      </c>
      <c r="D17" s="41">
        <v>0</v>
      </c>
      <c r="E17" s="41">
        <v>0</v>
      </c>
      <c r="F17" s="41">
        <v>2880147</v>
      </c>
      <c r="G17" s="42" t="s">
        <v>84</v>
      </c>
    </row>
    <row r="18" spans="1:7" s="17" customFormat="1" ht="24.75" customHeight="1" thickTop="1" thickBot="1" x14ac:dyDescent="0.3">
      <c r="A18" s="61" t="s">
        <v>85</v>
      </c>
      <c r="B18" s="282">
        <f t="shared" si="0"/>
        <v>1304949</v>
      </c>
      <c r="C18" s="44">
        <v>0</v>
      </c>
      <c r="D18" s="44">
        <v>12629</v>
      </c>
      <c r="E18" s="44">
        <v>838</v>
      </c>
      <c r="F18" s="44">
        <v>1291482</v>
      </c>
      <c r="G18" s="45" t="s">
        <v>86</v>
      </c>
    </row>
    <row r="19" spans="1:7" s="17" customFormat="1" ht="24.75" customHeight="1" thickTop="1" x14ac:dyDescent="0.25">
      <c r="A19" s="65" t="s">
        <v>87</v>
      </c>
      <c r="B19" s="289">
        <f t="shared" si="0"/>
        <v>3128667</v>
      </c>
      <c r="C19" s="72">
        <v>0</v>
      </c>
      <c r="D19" s="72">
        <v>0</v>
      </c>
      <c r="E19" s="72">
        <v>7222</v>
      </c>
      <c r="F19" s="72">
        <v>3121445</v>
      </c>
      <c r="G19" s="73" t="s">
        <v>88</v>
      </c>
    </row>
    <row r="20" spans="1:7" s="17" customFormat="1" ht="24.75" customHeight="1" x14ac:dyDescent="0.25">
      <c r="A20" s="67" t="s">
        <v>4</v>
      </c>
      <c r="B20" s="288">
        <f>SUM(B11:B19)</f>
        <v>27654826</v>
      </c>
      <c r="C20" s="288">
        <f>SUM(C11:C19)</f>
        <v>15012</v>
      </c>
      <c r="D20" s="288">
        <f>SUM(D11:D19)</f>
        <v>119266</v>
      </c>
      <c r="E20" s="288">
        <f>SUM(E11:E19)</f>
        <v>169374</v>
      </c>
      <c r="F20" s="288">
        <f>SUM(F11:F19)</f>
        <v>27351174</v>
      </c>
      <c r="G20" s="68" t="s">
        <v>44</v>
      </c>
    </row>
    <row r="21" spans="1:7" s="17" customFormat="1" ht="24.75" customHeight="1" thickBot="1" x14ac:dyDescent="0.3">
      <c r="A21" s="60" t="s">
        <v>89</v>
      </c>
      <c r="B21" s="281">
        <f>SUM(C21:F21)</f>
        <v>4080</v>
      </c>
      <c r="C21" s="72">
        <v>4</v>
      </c>
      <c r="D21" s="72">
        <v>0</v>
      </c>
      <c r="E21" s="72">
        <v>2753</v>
      </c>
      <c r="F21" s="72">
        <v>1323</v>
      </c>
      <c r="G21" s="42" t="s">
        <v>90</v>
      </c>
    </row>
    <row r="22" spans="1:7" s="17" customFormat="1" ht="24.75" customHeight="1" thickTop="1" x14ac:dyDescent="0.25">
      <c r="A22" s="62" t="s">
        <v>91</v>
      </c>
      <c r="B22" s="284">
        <f>SUM(C22:F22)</f>
        <v>-175435</v>
      </c>
      <c r="C22" s="327">
        <v>0</v>
      </c>
      <c r="D22" s="327">
        <v>0</v>
      </c>
      <c r="E22" s="327">
        <v>0</v>
      </c>
      <c r="F22" s="327">
        <v>-175435</v>
      </c>
      <c r="G22" s="51" t="s">
        <v>92</v>
      </c>
    </row>
    <row r="23" spans="1:7" s="17" customFormat="1" ht="20.100000000000001" customHeight="1" x14ac:dyDescent="0.25">
      <c r="A23" s="63" t="s">
        <v>4</v>
      </c>
      <c r="B23" s="285">
        <f>SUM(B21:B22)</f>
        <v>-171355</v>
      </c>
      <c r="C23" s="324">
        <f>SUM(C21:C22)</f>
        <v>4</v>
      </c>
      <c r="D23" s="324">
        <f>SUM(D21:D22)</f>
        <v>0</v>
      </c>
      <c r="E23" s="324">
        <f>SUM(E21:E22)</f>
        <v>2753</v>
      </c>
      <c r="F23" s="324">
        <f>SUM(F21:F22)</f>
        <v>-174112</v>
      </c>
      <c r="G23" s="64" t="s">
        <v>44</v>
      </c>
    </row>
    <row r="24" spans="1:7" s="17" customFormat="1" ht="33.75" customHeight="1" x14ac:dyDescent="0.25">
      <c r="A24" s="192" t="s">
        <v>66</v>
      </c>
      <c r="B24" s="288">
        <f>SUM(B20,B23)</f>
        <v>27483471</v>
      </c>
      <c r="C24" s="288">
        <f>SUM(C20,C23)</f>
        <v>15016</v>
      </c>
      <c r="D24" s="288">
        <f>SUM(D20,D23)</f>
        <v>119266</v>
      </c>
      <c r="E24" s="288">
        <f>SUM(E20,E23)</f>
        <v>172127</v>
      </c>
      <c r="F24" s="288">
        <f>SUM(F20,F23)</f>
        <v>27177062</v>
      </c>
      <c r="G24" s="74" t="s">
        <v>67</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view="pageBreakPreview" zoomScaleNormal="100" zoomScaleSheetLayoutView="100" workbookViewId="0">
      <selection activeCell="A6" sqref="A6:G6"/>
    </sheetView>
  </sheetViews>
  <sheetFormatPr defaultRowHeight="13.2" x14ac:dyDescent="0.25"/>
  <cols>
    <col min="1" max="1" width="45.6640625" style="13" customWidth="1"/>
    <col min="2" max="6" width="10.6640625" style="14" customWidth="1"/>
    <col min="7" max="7" width="45.6640625" style="13" customWidth="1"/>
  </cols>
  <sheetData>
    <row r="1" spans="1:12" s="15" customFormat="1" ht="54" customHeight="1" x14ac:dyDescent="0.25">
      <c r="A1" s="436"/>
      <c r="B1" s="385"/>
      <c r="C1" s="385"/>
      <c r="D1" s="385"/>
      <c r="E1" s="385"/>
      <c r="F1" s="385"/>
      <c r="G1" s="385"/>
    </row>
    <row r="2" spans="1:12" s="35" customFormat="1" ht="21" x14ac:dyDescent="0.25">
      <c r="A2" s="433" t="s">
        <v>328</v>
      </c>
      <c r="B2" s="433"/>
      <c r="C2" s="433"/>
      <c r="D2" s="433"/>
      <c r="E2" s="433"/>
      <c r="F2" s="433"/>
      <c r="G2" s="433"/>
      <c r="H2" s="54"/>
      <c r="I2" s="54"/>
      <c r="J2" s="54"/>
      <c r="K2" s="54"/>
      <c r="L2" s="54"/>
    </row>
    <row r="3" spans="1:12" s="35" customFormat="1" ht="21" x14ac:dyDescent="0.25">
      <c r="A3" s="433" t="s">
        <v>0</v>
      </c>
      <c r="B3" s="433"/>
      <c r="C3" s="433"/>
      <c r="D3" s="433"/>
      <c r="E3" s="433"/>
      <c r="F3" s="433"/>
      <c r="G3" s="433"/>
      <c r="H3" s="70"/>
      <c r="I3" s="54"/>
      <c r="J3" s="54"/>
      <c r="K3" s="54"/>
      <c r="L3" s="54"/>
    </row>
    <row r="4" spans="1:12" s="35" customFormat="1" ht="15.75" customHeight="1" x14ac:dyDescent="0.25">
      <c r="A4" s="435" t="s">
        <v>329</v>
      </c>
      <c r="B4" s="435"/>
      <c r="C4" s="435"/>
      <c r="D4" s="435"/>
      <c r="E4" s="435"/>
      <c r="F4" s="435"/>
      <c r="G4" s="435"/>
      <c r="H4" s="55"/>
      <c r="I4" s="55"/>
      <c r="J4" s="55"/>
      <c r="K4" s="55"/>
      <c r="L4" s="55"/>
    </row>
    <row r="5" spans="1:12" s="35" customFormat="1" ht="15.75" customHeight="1" x14ac:dyDescent="0.25">
      <c r="A5" s="435" t="s">
        <v>321</v>
      </c>
      <c r="B5" s="435"/>
      <c r="C5" s="435"/>
      <c r="D5" s="435"/>
      <c r="E5" s="435"/>
      <c r="F5" s="435"/>
      <c r="G5" s="435"/>
      <c r="H5" s="71"/>
      <c r="I5" s="55"/>
      <c r="J5" s="55"/>
      <c r="K5" s="55"/>
      <c r="L5" s="55"/>
    </row>
    <row r="6" spans="1:12" s="35" customFormat="1" ht="15.75" customHeight="1" x14ac:dyDescent="0.25">
      <c r="A6" s="435" t="s">
        <v>795</v>
      </c>
      <c r="B6" s="435"/>
      <c r="C6" s="435"/>
      <c r="D6" s="435"/>
      <c r="E6" s="435"/>
      <c r="F6" s="435"/>
      <c r="G6" s="435"/>
      <c r="H6" s="71"/>
      <c r="I6" s="55"/>
      <c r="J6" s="55"/>
      <c r="K6" s="55"/>
      <c r="L6" s="55"/>
    </row>
    <row r="7" spans="1:12" s="35" customFormat="1" ht="16.2" x14ac:dyDescent="0.35">
      <c r="A7" s="18" t="s">
        <v>292</v>
      </c>
      <c r="B7" s="56"/>
      <c r="C7" s="441"/>
      <c r="D7" s="441"/>
      <c r="E7" s="58"/>
      <c r="F7" s="58"/>
      <c r="G7" s="37" t="s">
        <v>293</v>
      </c>
    </row>
    <row r="8" spans="1:12" s="17" customFormat="1" ht="17.25" customHeight="1" x14ac:dyDescent="0.25">
      <c r="A8" s="437" t="s">
        <v>330</v>
      </c>
      <c r="B8" s="439" t="s">
        <v>327</v>
      </c>
      <c r="C8" s="440"/>
      <c r="D8" s="440"/>
      <c r="E8" s="440"/>
      <c r="F8" s="440"/>
      <c r="G8" s="427" t="s">
        <v>94</v>
      </c>
    </row>
    <row r="9" spans="1:12" s="17" customFormat="1" ht="17.25" customHeight="1" x14ac:dyDescent="0.25">
      <c r="A9" s="425"/>
      <c r="B9" s="59" t="s">
        <v>1</v>
      </c>
      <c r="C9" s="116" t="s">
        <v>145</v>
      </c>
      <c r="D9" s="116" t="s">
        <v>15</v>
      </c>
      <c r="E9" s="116" t="s">
        <v>13</v>
      </c>
      <c r="F9" s="116" t="s">
        <v>11</v>
      </c>
      <c r="G9" s="428"/>
    </row>
    <row r="10" spans="1:12" s="17" customFormat="1" ht="17.25" customHeight="1" x14ac:dyDescent="0.25">
      <c r="A10" s="438"/>
      <c r="B10" s="286" t="s">
        <v>4</v>
      </c>
      <c r="C10" s="118" t="s">
        <v>241</v>
      </c>
      <c r="D10" s="118" t="s">
        <v>14</v>
      </c>
      <c r="E10" s="118" t="s">
        <v>12</v>
      </c>
      <c r="F10" s="118" t="s">
        <v>6</v>
      </c>
      <c r="G10" s="429"/>
    </row>
    <row r="11" spans="1:12" s="17" customFormat="1" ht="24.75" customHeight="1" thickBot="1" x14ac:dyDescent="0.3">
      <c r="A11" s="60" t="s">
        <v>95</v>
      </c>
      <c r="B11" s="281">
        <f>SUM(C11:F11)</f>
        <v>9314</v>
      </c>
      <c r="C11" s="328">
        <v>121</v>
      </c>
      <c r="D11" s="328">
        <v>193</v>
      </c>
      <c r="E11" s="328">
        <v>3643</v>
      </c>
      <c r="F11" s="328">
        <v>5357</v>
      </c>
      <c r="G11" s="42" t="s">
        <v>96</v>
      </c>
    </row>
    <row r="12" spans="1:12" s="17" customFormat="1" ht="24.75" customHeight="1" thickTop="1" thickBot="1" x14ac:dyDescent="0.3">
      <c r="A12" s="61" t="s">
        <v>97</v>
      </c>
      <c r="B12" s="282">
        <f>SUM(C12:F12)</f>
        <v>88045</v>
      </c>
      <c r="C12" s="44">
        <v>73</v>
      </c>
      <c r="D12" s="44">
        <v>160</v>
      </c>
      <c r="E12" s="44">
        <v>1224</v>
      </c>
      <c r="F12" s="44">
        <v>86588</v>
      </c>
      <c r="G12" s="45" t="s">
        <v>98</v>
      </c>
    </row>
    <row r="13" spans="1:12" s="17" customFormat="1" ht="24.75" customHeight="1" thickTop="1" thickBot="1" x14ac:dyDescent="0.3">
      <c r="A13" s="60" t="s">
        <v>99</v>
      </c>
      <c r="B13" s="281">
        <f t="shared" ref="B13:B20" si="0">SUM(C13:F13)</f>
        <v>2116</v>
      </c>
      <c r="C13" s="41">
        <v>0</v>
      </c>
      <c r="D13" s="41">
        <v>0</v>
      </c>
      <c r="E13" s="41">
        <v>0</v>
      </c>
      <c r="F13" s="41">
        <v>2116</v>
      </c>
      <c r="G13" s="42" t="s">
        <v>100</v>
      </c>
    </row>
    <row r="14" spans="1:12" s="17" customFormat="1" ht="24.75" customHeight="1" thickTop="1" thickBot="1" x14ac:dyDescent="0.3">
      <c r="A14" s="61" t="s">
        <v>101</v>
      </c>
      <c r="B14" s="282">
        <f t="shared" si="0"/>
        <v>169088</v>
      </c>
      <c r="C14" s="44">
        <v>0</v>
      </c>
      <c r="D14" s="44">
        <v>0</v>
      </c>
      <c r="E14" s="44">
        <v>4088</v>
      </c>
      <c r="F14" s="44">
        <v>165000</v>
      </c>
      <c r="G14" s="45" t="s">
        <v>102</v>
      </c>
    </row>
    <row r="15" spans="1:12" s="17" customFormat="1" ht="24.75" customHeight="1" thickTop="1" thickBot="1" x14ac:dyDescent="0.3">
      <c r="A15" s="60" t="s">
        <v>103</v>
      </c>
      <c r="B15" s="281">
        <f t="shared" si="0"/>
        <v>2248834</v>
      </c>
      <c r="C15" s="41">
        <v>70</v>
      </c>
      <c r="D15" s="41">
        <v>60287</v>
      </c>
      <c r="E15" s="41">
        <v>0</v>
      </c>
      <c r="F15" s="41">
        <v>2188477</v>
      </c>
      <c r="G15" s="42" t="s">
        <v>104</v>
      </c>
    </row>
    <row r="16" spans="1:12" s="17" customFormat="1" ht="24.75" customHeight="1" thickTop="1" thickBot="1" x14ac:dyDescent="0.3">
      <c r="A16" s="61" t="s">
        <v>105</v>
      </c>
      <c r="B16" s="282">
        <f t="shared" si="0"/>
        <v>147100</v>
      </c>
      <c r="C16" s="44">
        <v>0</v>
      </c>
      <c r="D16" s="44">
        <v>0</v>
      </c>
      <c r="E16" s="44">
        <v>0</v>
      </c>
      <c r="F16" s="44">
        <v>147100</v>
      </c>
      <c r="G16" s="45" t="s">
        <v>106</v>
      </c>
    </row>
    <row r="17" spans="1:7" s="17" customFormat="1" ht="24.75" customHeight="1" thickTop="1" thickBot="1" x14ac:dyDescent="0.3">
      <c r="A17" s="60" t="s">
        <v>107</v>
      </c>
      <c r="B17" s="281">
        <f t="shared" si="0"/>
        <v>61696</v>
      </c>
      <c r="C17" s="41">
        <v>500</v>
      </c>
      <c r="D17" s="41">
        <v>1396</v>
      </c>
      <c r="E17" s="41">
        <v>0</v>
      </c>
      <c r="F17" s="41">
        <v>59800</v>
      </c>
      <c r="G17" s="42" t="s">
        <v>108</v>
      </c>
    </row>
    <row r="18" spans="1:7" s="17" customFormat="1" ht="24.75" customHeight="1" thickTop="1" thickBot="1" x14ac:dyDescent="0.3">
      <c r="A18" s="61" t="s">
        <v>109</v>
      </c>
      <c r="B18" s="282">
        <f t="shared" si="0"/>
        <v>5151</v>
      </c>
      <c r="C18" s="44">
        <v>0</v>
      </c>
      <c r="D18" s="44">
        <v>0</v>
      </c>
      <c r="E18" s="44">
        <v>5151</v>
      </c>
      <c r="F18" s="44">
        <v>0</v>
      </c>
      <c r="G18" s="45" t="s">
        <v>110</v>
      </c>
    </row>
    <row r="19" spans="1:7" s="17" customFormat="1" ht="24.75" customHeight="1" thickTop="1" thickBot="1" x14ac:dyDescent="0.3">
      <c r="A19" s="60" t="s">
        <v>111</v>
      </c>
      <c r="B19" s="281">
        <f t="shared" si="0"/>
        <v>172940</v>
      </c>
      <c r="C19" s="41">
        <v>619</v>
      </c>
      <c r="D19" s="41">
        <v>9715</v>
      </c>
      <c r="E19" s="41">
        <v>2774</v>
      </c>
      <c r="F19" s="41">
        <v>159832</v>
      </c>
      <c r="G19" s="42" t="s">
        <v>112</v>
      </c>
    </row>
    <row r="20" spans="1:7" s="17" customFormat="1" ht="24.75" customHeight="1" thickTop="1" thickBot="1" x14ac:dyDescent="0.3">
      <c r="A20" s="61" t="s">
        <v>113</v>
      </c>
      <c r="B20" s="282">
        <f t="shared" si="0"/>
        <v>57367</v>
      </c>
      <c r="C20" s="44">
        <v>2123</v>
      </c>
      <c r="D20" s="44">
        <v>35674</v>
      </c>
      <c r="E20" s="44">
        <v>15756</v>
      </c>
      <c r="F20" s="44">
        <v>3814</v>
      </c>
      <c r="G20" s="45" t="s">
        <v>114</v>
      </c>
    </row>
    <row r="21" spans="1:7" s="17" customFormat="1" ht="24.75" customHeight="1" thickTop="1" x14ac:dyDescent="0.25">
      <c r="A21" s="65" t="s">
        <v>115</v>
      </c>
      <c r="B21" s="289">
        <f>SUM(C21:F21)</f>
        <v>1194591</v>
      </c>
      <c r="C21" s="329">
        <v>280</v>
      </c>
      <c r="D21" s="329">
        <v>30435</v>
      </c>
      <c r="E21" s="329">
        <v>145598</v>
      </c>
      <c r="F21" s="329">
        <v>1018278</v>
      </c>
      <c r="G21" s="73" t="s">
        <v>116</v>
      </c>
    </row>
    <row r="22" spans="1:7" s="17" customFormat="1" ht="33.75" customHeight="1" x14ac:dyDescent="0.25">
      <c r="A22" s="192" t="s">
        <v>4</v>
      </c>
      <c r="B22" s="288">
        <f>SUM(B11:B21)</f>
        <v>4156242</v>
      </c>
      <c r="C22" s="288">
        <f>SUM(C11:C21)</f>
        <v>3786</v>
      </c>
      <c r="D22" s="288">
        <f>SUM(D11:D21)</f>
        <v>137860</v>
      </c>
      <c r="E22" s="288">
        <f>SUM(E11:E21)</f>
        <v>178234</v>
      </c>
      <c r="F22" s="288">
        <f>SUM(F11:F21)</f>
        <v>3836362</v>
      </c>
      <c r="G22" s="74"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
  <sheetViews>
    <sheetView view="pageBreakPreview" zoomScaleNormal="100" zoomScaleSheetLayoutView="100" workbookViewId="0">
      <selection activeCell="A6" sqref="A6:G6"/>
    </sheetView>
  </sheetViews>
  <sheetFormatPr defaultRowHeight="13.2" x14ac:dyDescent="0.25"/>
  <cols>
    <col min="1" max="1" width="45.6640625" style="13" customWidth="1"/>
    <col min="2" max="6" width="12.6640625" style="14" customWidth="1"/>
    <col min="7" max="7" width="45.6640625" style="13" customWidth="1"/>
  </cols>
  <sheetData>
    <row r="1" spans="1:12" s="15" customFormat="1" ht="54" customHeight="1" x14ac:dyDescent="0.25">
      <c r="A1" s="436"/>
      <c r="B1" s="385"/>
      <c r="C1" s="385"/>
      <c r="D1" s="385"/>
      <c r="E1" s="385"/>
      <c r="F1" s="385"/>
      <c r="G1" s="385"/>
    </row>
    <row r="2" spans="1:12" s="35" customFormat="1" ht="21" x14ac:dyDescent="0.25">
      <c r="A2" s="433" t="s">
        <v>331</v>
      </c>
      <c r="B2" s="433"/>
      <c r="C2" s="433"/>
      <c r="D2" s="433"/>
      <c r="E2" s="433"/>
      <c r="F2" s="433"/>
      <c r="G2" s="433"/>
      <c r="H2" s="54"/>
      <c r="I2" s="54"/>
      <c r="J2" s="54"/>
      <c r="K2" s="54"/>
      <c r="L2" s="54"/>
    </row>
    <row r="3" spans="1:12" s="35" customFormat="1" ht="21" x14ac:dyDescent="0.25">
      <c r="A3" s="433" t="s">
        <v>0</v>
      </c>
      <c r="B3" s="433"/>
      <c r="C3" s="433"/>
      <c r="D3" s="433"/>
      <c r="E3" s="433"/>
      <c r="F3" s="433"/>
      <c r="G3" s="433"/>
      <c r="H3" s="70"/>
      <c r="I3" s="54"/>
      <c r="J3" s="54"/>
      <c r="K3" s="54"/>
      <c r="L3" s="54"/>
    </row>
    <row r="4" spans="1:12" s="35" customFormat="1" ht="15.75" customHeight="1" x14ac:dyDescent="0.25">
      <c r="A4" s="435" t="s">
        <v>332</v>
      </c>
      <c r="B4" s="435"/>
      <c r="C4" s="435"/>
      <c r="D4" s="435"/>
      <c r="E4" s="435"/>
      <c r="F4" s="435"/>
      <c r="G4" s="435"/>
      <c r="H4" s="55"/>
      <c r="I4" s="55"/>
      <c r="J4" s="55"/>
      <c r="K4" s="55"/>
      <c r="L4" s="55"/>
    </row>
    <row r="5" spans="1:12" s="35" customFormat="1" ht="15.6" x14ac:dyDescent="0.25">
      <c r="A5" s="435" t="s">
        <v>321</v>
      </c>
      <c r="B5" s="435"/>
      <c r="C5" s="435"/>
      <c r="D5" s="435"/>
      <c r="E5" s="435"/>
      <c r="F5" s="435"/>
      <c r="G5" s="435"/>
      <c r="H5" s="71"/>
      <c r="I5" s="55"/>
      <c r="J5" s="55"/>
      <c r="K5" s="55"/>
      <c r="L5" s="55"/>
    </row>
    <row r="6" spans="1:12" s="35" customFormat="1" ht="15.75" customHeight="1" x14ac:dyDescent="0.25">
      <c r="A6" s="435" t="s">
        <v>795</v>
      </c>
      <c r="B6" s="435"/>
      <c r="C6" s="435"/>
      <c r="D6" s="435"/>
      <c r="E6" s="435"/>
      <c r="F6" s="435"/>
      <c r="G6" s="435"/>
      <c r="H6" s="71"/>
      <c r="I6" s="55"/>
      <c r="J6" s="55"/>
      <c r="K6" s="55"/>
      <c r="L6" s="55"/>
    </row>
    <row r="7" spans="1:12" s="35" customFormat="1" ht="16.2" x14ac:dyDescent="0.35">
      <c r="A7" s="18" t="s">
        <v>294</v>
      </c>
      <c r="B7" s="56"/>
      <c r="C7" s="441"/>
      <c r="D7" s="441"/>
      <c r="E7" s="58"/>
      <c r="F7" s="58"/>
      <c r="G7" s="37" t="s">
        <v>295</v>
      </c>
    </row>
    <row r="8" spans="1:12" s="17" customFormat="1" ht="17.25" customHeight="1" x14ac:dyDescent="0.25">
      <c r="A8" s="442" t="s">
        <v>330</v>
      </c>
      <c r="B8" s="439" t="s">
        <v>327</v>
      </c>
      <c r="C8" s="440"/>
      <c r="D8" s="440"/>
      <c r="E8" s="440"/>
      <c r="F8" s="440"/>
      <c r="G8" s="427" t="s">
        <v>94</v>
      </c>
    </row>
    <row r="9" spans="1:12" s="17" customFormat="1" ht="17.25" customHeight="1" x14ac:dyDescent="0.25">
      <c r="A9" s="443"/>
      <c r="B9" s="59" t="s">
        <v>1</v>
      </c>
      <c r="C9" s="59" t="s">
        <v>145</v>
      </c>
      <c r="D9" s="59" t="s">
        <v>15</v>
      </c>
      <c r="E9" s="59" t="s">
        <v>13</v>
      </c>
      <c r="F9" s="59" t="s">
        <v>11</v>
      </c>
      <c r="G9" s="428"/>
    </row>
    <row r="10" spans="1:12" s="17" customFormat="1" ht="17.25" customHeight="1" x14ac:dyDescent="0.25">
      <c r="A10" s="444"/>
      <c r="B10" s="286" t="s">
        <v>4</v>
      </c>
      <c r="C10" s="187" t="s">
        <v>241</v>
      </c>
      <c r="D10" s="187" t="s">
        <v>14</v>
      </c>
      <c r="E10" s="187" t="s">
        <v>12</v>
      </c>
      <c r="F10" s="187" t="s">
        <v>6</v>
      </c>
      <c r="G10" s="429"/>
    </row>
    <row r="11" spans="1:12" s="77" customFormat="1" ht="24.9" customHeight="1" thickBot="1" x14ac:dyDescent="0.3">
      <c r="A11" s="75" t="s">
        <v>117</v>
      </c>
      <c r="B11" s="281"/>
      <c r="C11" s="41"/>
      <c r="D11" s="41"/>
      <c r="E11" s="41"/>
      <c r="F11" s="41"/>
      <c r="G11" s="76" t="s">
        <v>118</v>
      </c>
    </row>
    <row r="12" spans="1:12" s="17" customFormat="1" ht="18.75" customHeight="1" thickTop="1" thickBot="1" x14ac:dyDescent="0.3">
      <c r="A12" s="61" t="s">
        <v>119</v>
      </c>
      <c r="B12" s="290">
        <f t="shared" ref="B12:B19" si="0">SUM(C12:F12)</f>
        <v>999158</v>
      </c>
      <c r="C12" s="78">
        <v>2067</v>
      </c>
      <c r="D12" s="78">
        <v>165</v>
      </c>
      <c r="E12" s="78">
        <v>24906</v>
      </c>
      <c r="F12" s="78">
        <v>972020</v>
      </c>
      <c r="G12" s="79" t="s">
        <v>120</v>
      </c>
    </row>
    <row r="13" spans="1:12" s="17" customFormat="1" ht="18.75" customHeight="1" thickTop="1" thickBot="1" x14ac:dyDescent="0.3">
      <c r="A13" s="60" t="s">
        <v>121</v>
      </c>
      <c r="B13" s="281">
        <f t="shared" si="0"/>
        <v>42120183</v>
      </c>
      <c r="C13" s="41">
        <v>34748</v>
      </c>
      <c r="D13" s="41">
        <v>389125</v>
      </c>
      <c r="E13" s="41">
        <v>320077</v>
      </c>
      <c r="F13" s="41">
        <v>41376233</v>
      </c>
      <c r="G13" s="42" t="s">
        <v>122</v>
      </c>
    </row>
    <row r="14" spans="1:12" s="17" customFormat="1" ht="18.75" customHeight="1" thickTop="1" thickBot="1" x14ac:dyDescent="0.3">
      <c r="A14" s="61" t="s">
        <v>123</v>
      </c>
      <c r="B14" s="282">
        <f t="shared" si="0"/>
        <v>3048717</v>
      </c>
      <c r="C14" s="44">
        <v>7354</v>
      </c>
      <c r="D14" s="44">
        <v>40072</v>
      </c>
      <c r="E14" s="44">
        <v>66399</v>
      </c>
      <c r="F14" s="44">
        <v>2934892</v>
      </c>
      <c r="G14" s="45" t="s">
        <v>124</v>
      </c>
    </row>
    <row r="15" spans="1:12" s="17" customFormat="1" ht="18.75" customHeight="1" thickTop="1" thickBot="1" x14ac:dyDescent="0.3">
      <c r="A15" s="60" t="s">
        <v>125</v>
      </c>
      <c r="B15" s="281">
        <f t="shared" si="0"/>
        <v>1076520</v>
      </c>
      <c r="C15" s="41">
        <v>1031</v>
      </c>
      <c r="D15" s="41">
        <v>27410</v>
      </c>
      <c r="E15" s="41">
        <v>25806</v>
      </c>
      <c r="F15" s="41">
        <v>1022273</v>
      </c>
      <c r="G15" s="42" t="s">
        <v>126</v>
      </c>
    </row>
    <row r="16" spans="1:12" s="17" customFormat="1" ht="18.75" customHeight="1" thickTop="1" thickBot="1" x14ac:dyDescent="0.3">
      <c r="A16" s="61" t="s">
        <v>127</v>
      </c>
      <c r="B16" s="282">
        <f t="shared" si="0"/>
        <v>426213</v>
      </c>
      <c r="C16" s="44">
        <v>2</v>
      </c>
      <c r="D16" s="44">
        <v>37415</v>
      </c>
      <c r="E16" s="44">
        <v>5333</v>
      </c>
      <c r="F16" s="44">
        <v>383463</v>
      </c>
      <c r="G16" s="45" t="s">
        <v>128</v>
      </c>
    </row>
    <row r="17" spans="1:7" s="17" customFormat="1" ht="18.75" customHeight="1" thickTop="1" thickBot="1" x14ac:dyDescent="0.3">
      <c r="A17" s="60" t="s">
        <v>129</v>
      </c>
      <c r="B17" s="281">
        <f t="shared" si="0"/>
        <v>4052886</v>
      </c>
      <c r="C17" s="41">
        <v>6126</v>
      </c>
      <c r="D17" s="41">
        <v>0</v>
      </c>
      <c r="E17" s="41">
        <v>455</v>
      </c>
      <c r="F17" s="41">
        <v>4046305</v>
      </c>
      <c r="G17" s="42" t="s">
        <v>130</v>
      </c>
    </row>
    <row r="18" spans="1:7" s="17" customFormat="1" ht="18.75" customHeight="1" thickTop="1" thickBot="1" x14ac:dyDescent="0.3">
      <c r="A18" s="61" t="s">
        <v>131</v>
      </c>
      <c r="B18" s="282">
        <f t="shared" si="0"/>
        <v>652886</v>
      </c>
      <c r="C18" s="44">
        <v>0</v>
      </c>
      <c r="D18" s="44">
        <v>55252</v>
      </c>
      <c r="E18" s="44">
        <v>13609</v>
      </c>
      <c r="F18" s="44">
        <v>584025</v>
      </c>
      <c r="G18" s="45" t="s">
        <v>132</v>
      </c>
    </row>
    <row r="19" spans="1:7" s="17" customFormat="1" ht="23.25" customHeight="1" thickTop="1" thickBot="1" x14ac:dyDescent="0.3">
      <c r="A19" s="60" t="s">
        <v>133</v>
      </c>
      <c r="B19" s="281">
        <f t="shared" si="0"/>
        <v>330610</v>
      </c>
      <c r="C19" s="41">
        <v>0</v>
      </c>
      <c r="D19" s="41">
        <v>731</v>
      </c>
      <c r="E19" s="41">
        <v>318</v>
      </c>
      <c r="F19" s="41">
        <v>329561</v>
      </c>
      <c r="G19" s="42" t="s">
        <v>134</v>
      </c>
    </row>
    <row r="20" spans="1:7" s="17" customFormat="1" ht="18.75" customHeight="1" thickTop="1" x14ac:dyDescent="0.25">
      <c r="A20" s="62" t="s">
        <v>135</v>
      </c>
      <c r="B20" s="284">
        <f>SUM(C20:F20)</f>
        <v>1505178</v>
      </c>
      <c r="C20" s="50">
        <v>32</v>
      </c>
      <c r="D20" s="50">
        <v>24086</v>
      </c>
      <c r="E20" s="50">
        <v>55750</v>
      </c>
      <c r="F20" s="50">
        <v>1425310</v>
      </c>
      <c r="G20" s="51" t="s">
        <v>136</v>
      </c>
    </row>
    <row r="21" spans="1:7" s="17" customFormat="1" ht="20.100000000000001" customHeight="1" x14ac:dyDescent="0.25">
      <c r="A21" s="63" t="s">
        <v>4</v>
      </c>
      <c r="B21" s="285">
        <f>SUM(B12:B20)</f>
        <v>54212351</v>
      </c>
      <c r="C21" s="285">
        <f>SUM(C12:C20)</f>
        <v>51360</v>
      </c>
      <c r="D21" s="285">
        <f>SUM(D12:D20)</f>
        <v>574256</v>
      </c>
      <c r="E21" s="285">
        <f>SUM(E12:E20)</f>
        <v>512653</v>
      </c>
      <c r="F21" s="285">
        <f>SUM(F12:F20)</f>
        <v>53074082</v>
      </c>
      <c r="G21" s="64" t="s">
        <v>44</v>
      </c>
    </row>
    <row r="22" spans="1:7" s="77" customFormat="1" ht="24.9" customHeight="1" thickBot="1" x14ac:dyDescent="0.3">
      <c r="A22" s="80" t="s">
        <v>137</v>
      </c>
      <c r="B22" s="290"/>
      <c r="C22" s="78"/>
      <c r="D22" s="78"/>
      <c r="E22" s="78"/>
      <c r="F22" s="78"/>
      <c r="G22" s="81" t="s">
        <v>138</v>
      </c>
    </row>
    <row r="23" spans="1:7" s="17" customFormat="1" ht="18.75" customHeight="1" thickTop="1" thickBot="1" x14ac:dyDescent="0.3">
      <c r="A23" s="60" t="s">
        <v>139</v>
      </c>
      <c r="B23" s="281">
        <f>SUM(C23:F23)</f>
        <v>1323506</v>
      </c>
      <c r="C23" s="41">
        <v>63</v>
      </c>
      <c r="D23" s="41">
        <v>161395</v>
      </c>
      <c r="E23" s="41">
        <v>236</v>
      </c>
      <c r="F23" s="41">
        <v>1161812</v>
      </c>
      <c r="G23" s="42" t="s">
        <v>140</v>
      </c>
    </row>
    <row r="24" spans="1:7" s="17" customFormat="1" ht="18.75" customHeight="1" thickTop="1" thickBot="1" x14ac:dyDescent="0.3">
      <c r="A24" s="61" t="s">
        <v>141</v>
      </c>
      <c r="B24" s="282">
        <f>SUM(C24:F24)</f>
        <v>917981</v>
      </c>
      <c r="C24" s="44">
        <v>11417</v>
      </c>
      <c r="D24" s="44">
        <v>15748</v>
      </c>
      <c r="E24" s="44">
        <v>28857</v>
      </c>
      <c r="F24" s="44">
        <v>861959</v>
      </c>
      <c r="G24" s="45" t="s">
        <v>142</v>
      </c>
    </row>
    <row r="25" spans="1:7" s="17" customFormat="1" ht="18.75" customHeight="1" thickTop="1" thickBot="1" x14ac:dyDescent="0.3">
      <c r="A25" s="60" t="s">
        <v>143</v>
      </c>
      <c r="B25" s="281">
        <f>SUM(C25:F25)</f>
        <v>3876813</v>
      </c>
      <c r="C25" s="41">
        <v>7652</v>
      </c>
      <c r="D25" s="41">
        <v>308310</v>
      </c>
      <c r="E25" s="41">
        <v>75162</v>
      </c>
      <c r="F25" s="41">
        <v>3485689</v>
      </c>
      <c r="G25" s="42" t="s">
        <v>144</v>
      </c>
    </row>
    <row r="26" spans="1:7" s="17" customFormat="1" ht="18.75" customHeight="1" thickTop="1" x14ac:dyDescent="0.25">
      <c r="A26" s="62" t="s">
        <v>42</v>
      </c>
      <c r="B26" s="284">
        <f>SUM(C26:F26)</f>
        <v>226582</v>
      </c>
      <c r="C26" s="50">
        <v>533</v>
      </c>
      <c r="D26" s="50">
        <v>23</v>
      </c>
      <c r="E26" s="50">
        <v>3043</v>
      </c>
      <c r="F26" s="50">
        <v>222983</v>
      </c>
      <c r="G26" s="51" t="s">
        <v>145</v>
      </c>
    </row>
    <row r="27" spans="1:7" s="17" customFormat="1" ht="20.100000000000001" customHeight="1" x14ac:dyDescent="0.25">
      <c r="A27" s="63" t="s">
        <v>4</v>
      </c>
      <c r="B27" s="285">
        <f>SUM(B23:B26)</f>
        <v>6344882</v>
      </c>
      <c r="C27" s="285">
        <f>SUM(C23:C26)</f>
        <v>19665</v>
      </c>
      <c r="D27" s="285">
        <f>SUM(D23:D26)</f>
        <v>485476</v>
      </c>
      <c r="E27" s="285">
        <f>SUM(E23:E26)</f>
        <v>107298</v>
      </c>
      <c r="F27" s="285">
        <f>SUM(F23:F26)</f>
        <v>5732443</v>
      </c>
      <c r="G27" s="64" t="s">
        <v>44</v>
      </c>
    </row>
    <row r="28" spans="1:7" s="17" customFormat="1" ht="33.75" customHeight="1" x14ac:dyDescent="0.25">
      <c r="A28" s="192" t="s">
        <v>66</v>
      </c>
      <c r="B28" s="288">
        <f>SUM(B21+B27)</f>
        <v>60557233</v>
      </c>
      <c r="C28" s="288">
        <f>SUM(C21+C27)</f>
        <v>71025</v>
      </c>
      <c r="D28" s="288">
        <f>SUM(D21+D27)</f>
        <v>1059732</v>
      </c>
      <c r="E28" s="288">
        <f>SUM(E21+E27)</f>
        <v>619951</v>
      </c>
      <c r="F28" s="288">
        <f>SUM(F21+F27)</f>
        <v>58806525</v>
      </c>
      <c r="G28" s="74" t="s">
        <v>67</v>
      </c>
    </row>
    <row r="29" spans="1:7" x14ac:dyDescent="0.25">
      <c r="A29" s="291"/>
      <c r="B29" s="292"/>
      <c r="C29" s="292"/>
      <c r="D29" s="292"/>
      <c r="E29" s="292"/>
      <c r="F29" s="292"/>
      <c r="G29" s="291"/>
    </row>
    <row r="32" spans="1:7" x14ac:dyDescent="0.25">
      <c r="A32" s="14"/>
      <c r="B32" s="13"/>
      <c r="C32"/>
      <c r="D32"/>
      <c r="E32"/>
      <c r="F32"/>
      <c r="G32"/>
    </row>
    <row r="33" spans="1:7" x14ac:dyDescent="0.25">
      <c r="A33" s="14"/>
      <c r="B33" s="13"/>
      <c r="C33"/>
      <c r="D33"/>
      <c r="E33"/>
      <c r="F33"/>
      <c r="G33"/>
    </row>
    <row r="34" spans="1:7" x14ac:dyDescent="0.25">
      <c r="C34" s="314"/>
    </row>
    <row r="35" spans="1:7" x14ac:dyDescent="0.25">
      <c r="C35" s="314"/>
    </row>
    <row r="36" spans="1:7" x14ac:dyDescent="0.25">
      <c r="C36" s="314"/>
    </row>
    <row r="37" spans="1:7" x14ac:dyDescent="0.25">
      <c r="C37" s="314"/>
    </row>
    <row r="38" spans="1:7" x14ac:dyDescent="0.25">
      <c r="C38" s="314"/>
    </row>
    <row r="39" spans="1:7" x14ac:dyDescent="0.25">
      <c r="B39" s="315"/>
      <c r="C39" s="314"/>
    </row>
    <row r="40" spans="1:7" x14ac:dyDescent="0.25">
      <c r="D40" s="315"/>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view="pageBreakPreview" topLeftCell="B1" zoomScaleNormal="100" zoomScaleSheetLayoutView="100" workbookViewId="0">
      <selection activeCell="F14" sqref="F14"/>
    </sheetView>
  </sheetViews>
  <sheetFormatPr defaultRowHeight="13.2" x14ac:dyDescent="0.25"/>
  <cols>
    <col min="1" max="1" width="45.6640625" style="13" customWidth="1"/>
    <col min="2" max="6" width="11.6640625" style="14" customWidth="1"/>
    <col min="7" max="7" width="45.6640625" style="13" customWidth="1"/>
  </cols>
  <sheetData>
    <row r="1" spans="1:12" s="15" customFormat="1" ht="54" customHeight="1" x14ac:dyDescent="0.25">
      <c r="A1" s="436"/>
      <c r="B1" s="385"/>
      <c r="C1" s="385"/>
      <c r="D1" s="385"/>
      <c r="E1" s="385"/>
      <c r="F1" s="385"/>
      <c r="G1" s="385"/>
    </row>
    <row r="2" spans="1:12" s="35" customFormat="1" ht="21" x14ac:dyDescent="0.25">
      <c r="A2" s="433" t="s">
        <v>333</v>
      </c>
      <c r="B2" s="433"/>
      <c r="C2" s="433"/>
      <c r="D2" s="433"/>
      <c r="E2" s="433"/>
      <c r="F2" s="433"/>
      <c r="G2" s="433"/>
      <c r="H2" s="54"/>
      <c r="I2" s="54"/>
      <c r="J2" s="54"/>
      <c r="K2" s="54"/>
      <c r="L2" s="54"/>
    </row>
    <row r="3" spans="1:12" s="35" customFormat="1" ht="21" x14ac:dyDescent="0.25">
      <c r="A3" s="433" t="s">
        <v>0</v>
      </c>
      <c r="B3" s="433"/>
      <c r="C3" s="433"/>
      <c r="D3" s="433"/>
      <c r="E3" s="433"/>
      <c r="F3" s="433"/>
      <c r="G3" s="433"/>
      <c r="H3" s="70"/>
      <c r="I3" s="54"/>
      <c r="J3" s="54"/>
      <c r="K3" s="54"/>
      <c r="L3" s="54"/>
    </row>
    <row r="4" spans="1:12" s="35" customFormat="1" ht="15.75" customHeight="1" x14ac:dyDescent="0.25">
      <c r="A4" s="435" t="s">
        <v>334</v>
      </c>
      <c r="B4" s="435"/>
      <c r="C4" s="435"/>
      <c r="D4" s="435"/>
      <c r="E4" s="435"/>
      <c r="F4" s="435"/>
      <c r="G4" s="435"/>
      <c r="H4" s="55"/>
      <c r="I4" s="55"/>
      <c r="J4" s="55"/>
      <c r="K4" s="55"/>
      <c r="L4" s="55"/>
    </row>
    <row r="5" spans="1:12" s="35" customFormat="1" ht="15.75" customHeight="1" x14ac:dyDescent="0.25">
      <c r="A5" s="435" t="s">
        <v>321</v>
      </c>
      <c r="B5" s="435"/>
      <c r="C5" s="435"/>
      <c r="D5" s="435"/>
      <c r="E5" s="435"/>
      <c r="F5" s="435"/>
      <c r="G5" s="435"/>
      <c r="H5" s="71"/>
      <c r="I5" s="55"/>
      <c r="J5" s="55"/>
      <c r="K5" s="55"/>
      <c r="L5" s="55"/>
    </row>
    <row r="6" spans="1:12" s="35" customFormat="1" ht="15.75" customHeight="1" x14ac:dyDescent="0.25">
      <c r="A6" s="435" t="s">
        <v>795</v>
      </c>
      <c r="B6" s="435"/>
      <c r="C6" s="435"/>
      <c r="D6" s="435"/>
      <c r="E6" s="435"/>
      <c r="F6" s="435"/>
      <c r="G6" s="435"/>
      <c r="H6" s="71"/>
      <c r="I6" s="55"/>
      <c r="J6" s="55"/>
      <c r="K6" s="55"/>
      <c r="L6" s="55"/>
    </row>
    <row r="7" spans="1:12" s="35" customFormat="1" ht="16.2" x14ac:dyDescent="0.35">
      <c r="A7" s="18" t="s">
        <v>296</v>
      </c>
      <c r="B7" s="56"/>
      <c r="C7" s="441"/>
      <c r="D7" s="441"/>
      <c r="E7" s="58"/>
      <c r="F7" s="58"/>
      <c r="G7" s="37" t="s">
        <v>297</v>
      </c>
    </row>
    <row r="8" spans="1:12" s="17" customFormat="1" ht="17.25" customHeight="1" x14ac:dyDescent="0.25">
      <c r="A8" s="442" t="s">
        <v>330</v>
      </c>
      <c r="B8" s="439" t="s">
        <v>327</v>
      </c>
      <c r="C8" s="440"/>
      <c r="D8" s="440"/>
      <c r="E8" s="440"/>
      <c r="F8" s="440"/>
      <c r="G8" s="427" t="s">
        <v>94</v>
      </c>
    </row>
    <row r="9" spans="1:12" s="17" customFormat="1" ht="17.25" customHeight="1" x14ac:dyDescent="0.25">
      <c r="A9" s="443"/>
      <c r="B9" s="59" t="s">
        <v>1</v>
      </c>
      <c r="C9" s="59" t="s">
        <v>145</v>
      </c>
      <c r="D9" s="59" t="s">
        <v>15</v>
      </c>
      <c r="E9" s="59" t="s">
        <v>13</v>
      </c>
      <c r="F9" s="59" t="s">
        <v>11</v>
      </c>
      <c r="G9" s="428"/>
    </row>
    <row r="10" spans="1:12" s="17" customFormat="1" ht="17.25" customHeight="1" x14ac:dyDescent="0.25">
      <c r="A10" s="444"/>
      <c r="B10" s="286" t="s">
        <v>4</v>
      </c>
      <c r="C10" s="187" t="s">
        <v>241</v>
      </c>
      <c r="D10" s="187" t="s">
        <v>14</v>
      </c>
      <c r="E10" s="187" t="s">
        <v>12</v>
      </c>
      <c r="F10" s="187" t="s">
        <v>6</v>
      </c>
      <c r="G10" s="429"/>
    </row>
    <row r="11" spans="1:12" s="17" customFormat="1" ht="24.75" customHeight="1" thickBot="1" x14ac:dyDescent="0.3">
      <c r="A11" s="60" t="s">
        <v>146</v>
      </c>
      <c r="B11" s="281">
        <f>SUM(C11:F11)</f>
        <v>0</v>
      </c>
      <c r="C11" s="41">
        <v>0</v>
      </c>
      <c r="D11" s="41">
        <v>0</v>
      </c>
      <c r="E11" s="41">
        <v>0</v>
      </c>
      <c r="F11" s="41">
        <v>0</v>
      </c>
      <c r="G11" s="42" t="s">
        <v>100</v>
      </c>
    </row>
    <row r="12" spans="1:12" s="17" customFormat="1" ht="24.75" customHeight="1" thickTop="1" thickBot="1" x14ac:dyDescent="0.3">
      <c r="A12" s="61" t="s">
        <v>147</v>
      </c>
      <c r="B12" s="282">
        <f t="shared" ref="B12:B21" si="0">SUM(C12:F12)</f>
        <v>0</v>
      </c>
      <c r="C12" s="44">
        <v>0</v>
      </c>
      <c r="D12" s="44">
        <v>0</v>
      </c>
      <c r="E12" s="44">
        <v>0</v>
      </c>
      <c r="F12" s="44">
        <v>0</v>
      </c>
      <c r="G12" s="45" t="s">
        <v>148</v>
      </c>
    </row>
    <row r="13" spans="1:12" s="17" customFormat="1" ht="24.75" customHeight="1" thickTop="1" thickBot="1" x14ac:dyDescent="0.3">
      <c r="A13" s="60" t="s">
        <v>149</v>
      </c>
      <c r="B13" s="281">
        <f t="shared" si="0"/>
        <v>177293</v>
      </c>
      <c r="C13" s="41">
        <v>0</v>
      </c>
      <c r="D13" s="41">
        <v>321</v>
      </c>
      <c r="E13" s="41">
        <v>9745</v>
      </c>
      <c r="F13" s="41">
        <v>167227</v>
      </c>
      <c r="G13" s="42" t="s">
        <v>150</v>
      </c>
    </row>
    <row r="14" spans="1:12" s="17" customFormat="1" ht="24.75" customHeight="1" thickTop="1" thickBot="1" x14ac:dyDescent="0.3">
      <c r="A14" s="61" t="s">
        <v>151</v>
      </c>
      <c r="B14" s="282">
        <f t="shared" si="0"/>
        <v>4010678</v>
      </c>
      <c r="C14" s="44">
        <v>9043</v>
      </c>
      <c r="D14" s="44">
        <v>6559</v>
      </c>
      <c r="E14" s="44">
        <v>0</v>
      </c>
      <c r="F14" s="44">
        <v>3995076</v>
      </c>
      <c r="G14" s="45" t="s">
        <v>152</v>
      </c>
    </row>
    <row r="15" spans="1:12" s="17" customFormat="1" ht="24.75" customHeight="1" thickTop="1" thickBot="1" x14ac:dyDescent="0.3">
      <c r="A15" s="60" t="s">
        <v>109</v>
      </c>
      <c r="B15" s="281">
        <f t="shared" si="0"/>
        <v>181005</v>
      </c>
      <c r="C15" s="41">
        <v>0</v>
      </c>
      <c r="D15" s="41">
        <v>0</v>
      </c>
      <c r="E15" s="41">
        <v>0</v>
      </c>
      <c r="F15" s="41">
        <v>181005</v>
      </c>
      <c r="G15" s="42" t="s">
        <v>153</v>
      </c>
    </row>
    <row r="16" spans="1:12" s="17" customFormat="1" ht="24.75" customHeight="1" thickTop="1" thickBot="1" x14ac:dyDescent="0.3">
      <c r="A16" s="61" t="s">
        <v>154</v>
      </c>
      <c r="B16" s="282">
        <f t="shared" si="0"/>
        <v>114855</v>
      </c>
      <c r="C16" s="44">
        <v>0</v>
      </c>
      <c r="D16" s="44">
        <v>8160</v>
      </c>
      <c r="E16" s="44">
        <v>0</v>
      </c>
      <c r="F16" s="44">
        <v>106695</v>
      </c>
      <c r="G16" s="45" t="s">
        <v>155</v>
      </c>
    </row>
    <row r="17" spans="1:7" s="17" customFormat="1" ht="24.75" customHeight="1" thickTop="1" thickBot="1" x14ac:dyDescent="0.3">
      <c r="A17" s="60" t="s">
        <v>156</v>
      </c>
      <c r="B17" s="281">
        <f t="shared" si="0"/>
        <v>14539</v>
      </c>
      <c r="C17" s="41">
        <v>0</v>
      </c>
      <c r="D17" s="41">
        <v>0</v>
      </c>
      <c r="E17" s="41">
        <v>26</v>
      </c>
      <c r="F17" s="41">
        <v>14513</v>
      </c>
      <c r="G17" s="42" t="s">
        <v>157</v>
      </c>
    </row>
    <row r="18" spans="1:7" s="17" customFormat="1" ht="24.75" customHeight="1" thickTop="1" thickBot="1" x14ac:dyDescent="0.3">
      <c r="A18" s="61" t="s">
        <v>158</v>
      </c>
      <c r="B18" s="282">
        <f t="shared" si="0"/>
        <v>53022</v>
      </c>
      <c r="C18" s="44">
        <v>0</v>
      </c>
      <c r="D18" s="44">
        <v>0</v>
      </c>
      <c r="E18" s="44">
        <v>0</v>
      </c>
      <c r="F18" s="44">
        <v>53022</v>
      </c>
      <c r="G18" s="45" t="s">
        <v>159</v>
      </c>
    </row>
    <row r="19" spans="1:7" s="17" customFormat="1" ht="24.75" customHeight="1" thickTop="1" thickBot="1" x14ac:dyDescent="0.3">
      <c r="A19" s="60" t="s">
        <v>160</v>
      </c>
      <c r="B19" s="281">
        <f t="shared" si="0"/>
        <v>42393</v>
      </c>
      <c r="C19" s="41">
        <v>506</v>
      </c>
      <c r="D19" s="41">
        <v>26</v>
      </c>
      <c r="E19" s="41">
        <v>1810</v>
      </c>
      <c r="F19" s="41">
        <v>40051</v>
      </c>
      <c r="G19" s="42" t="s">
        <v>161</v>
      </c>
    </row>
    <row r="20" spans="1:7" s="17" customFormat="1" ht="24.75" customHeight="1" thickTop="1" thickBot="1" x14ac:dyDescent="0.3">
      <c r="A20" s="61" t="s">
        <v>162</v>
      </c>
      <c r="B20" s="282">
        <f t="shared" si="0"/>
        <v>20694</v>
      </c>
      <c r="C20" s="44">
        <v>0</v>
      </c>
      <c r="D20" s="44">
        <v>0</v>
      </c>
      <c r="E20" s="44">
        <v>0</v>
      </c>
      <c r="F20" s="44">
        <v>20694</v>
      </c>
      <c r="G20" s="45" t="s">
        <v>163</v>
      </c>
    </row>
    <row r="21" spans="1:7" s="17" customFormat="1" ht="24.75" customHeight="1" thickTop="1" x14ac:dyDescent="0.25">
      <c r="A21" s="65" t="s">
        <v>42</v>
      </c>
      <c r="B21" s="289">
        <f t="shared" si="0"/>
        <v>371935</v>
      </c>
      <c r="C21" s="72">
        <v>57</v>
      </c>
      <c r="D21" s="72">
        <v>0</v>
      </c>
      <c r="E21" s="72">
        <v>2628</v>
      </c>
      <c r="F21" s="72">
        <v>369250</v>
      </c>
      <c r="G21" s="73" t="s">
        <v>145</v>
      </c>
    </row>
    <row r="22" spans="1:7" s="17" customFormat="1" ht="33.75" customHeight="1" x14ac:dyDescent="0.25">
      <c r="A22" s="192" t="s">
        <v>4</v>
      </c>
      <c r="B22" s="288">
        <f>SUM(B11:B21)</f>
        <v>4986414</v>
      </c>
      <c r="C22" s="288">
        <f>SUM(C11:C21)</f>
        <v>9606</v>
      </c>
      <c r="D22" s="288">
        <f>SUM(D11:D21)</f>
        <v>15066</v>
      </c>
      <c r="E22" s="288">
        <f>SUM(E11:E21)</f>
        <v>14209</v>
      </c>
      <c r="F22" s="288">
        <f>SUM(F11:F21)</f>
        <v>4947533</v>
      </c>
      <c r="G22" s="74" t="s">
        <v>1</v>
      </c>
    </row>
    <row r="23" spans="1:7" ht="16.2" x14ac:dyDescent="0.35">
      <c r="A23" s="4"/>
      <c r="B23" s="1"/>
      <c r="C23" s="292"/>
      <c r="D23" s="292"/>
      <c r="E23" s="292"/>
      <c r="F23" s="292"/>
      <c r="G23" s="4"/>
    </row>
    <row r="24" spans="1:7" x14ac:dyDescent="0.25">
      <c r="B24" s="313"/>
      <c r="C24" s="313"/>
      <c r="D24" s="31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3"/>
  <sheetViews>
    <sheetView view="pageBreakPreview" zoomScaleNormal="100" zoomScaleSheetLayoutView="100" workbookViewId="0">
      <selection activeCell="A7" sqref="A7"/>
    </sheetView>
  </sheetViews>
  <sheetFormatPr defaultRowHeight="13.2" x14ac:dyDescent="0.25"/>
  <cols>
    <col min="1" max="1" width="45.6640625" style="13" customWidth="1"/>
    <col min="2" max="6" width="11.6640625" style="14" customWidth="1"/>
    <col min="7" max="7" width="45.6640625" style="13" customWidth="1"/>
  </cols>
  <sheetData>
    <row r="1" spans="1:12" s="15" customFormat="1" ht="54" customHeight="1" x14ac:dyDescent="0.25">
      <c r="A1" s="436"/>
      <c r="B1" s="385"/>
      <c r="C1" s="385"/>
      <c r="D1" s="385"/>
      <c r="E1" s="385"/>
      <c r="F1" s="385"/>
      <c r="G1" s="385"/>
    </row>
    <row r="2" spans="1:12" s="35" customFormat="1" ht="21" x14ac:dyDescent="0.25">
      <c r="A2" s="433" t="s">
        <v>336</v>
      </c>
      <c r="B2" s="433"/>
      <c r="C2" s="433"/>
      <c r="D2" s="433"/>
      <c r="E2" s="433"/>
      <c r="F2" s="433"/>
      <c r="G2" s="433"/>
      <c r="H2" s="54"/>
      <c r="I2" s="54"/>
      <c r="J2" s="54"/>
      <c r="K2" s="54"/>
      <c r="L2" s="54"/>
    </row>
    <row r="3" spans="1:12" s="35" customFormat="1" ht="21" x14ac:dyDescent="0.25">
      <c r="A3" s="433" t="s">
        <v>0</v>
      </c>
      <c r="B3" s="433"/>
      <c r="C3" s="433"/>
      <c r="D3" s="433"/>
      <c r="E3" s="433"/>
      <c r="F3" s="433"/>
      <c r="G3" s="433"/>
      <c r="H3" s="70"/>
      <c r="I3" s="54"/>
      <c r="J3" s="54"/>
      <c r="K3" s="54"/>
      <c r="L3" s="54"/>
    </row>
    <row r="4" spans="1:12" s="35" customFormat="1" ht="15.75" customHeight="1" x14ac:dyDescent="0.25">
      <c r="A4" s="435" t="s">
        <v>335</v>
      </c>
      <c r="B4" s="435"/>
      <c r="C4" s="435"/>
      <c r="D4" s="435"/>
      <c r="E4" s="435"/>
      <c r="F4" s="435"/>
      <c r="G4" s="435"/>
      <c r="H4" s="55"/>
      <c r="I4" s="55"/>
      <c r="J4" s="55"/>
      <c r="K4" s="55"/>
      <c r="L4" s="55"/>
    </row>
    <row r="5" spans="1:12" s="35" customFormat="1" ht="15.75" customHeight="1" x14ac:dyDescent="0.25">
      <c r="A5" s="435" t="s">
        <v>321</v>
      </c>
      <c r="B5" s="435"/>
      <c r="C5" s="435"/>
      <c r="D5" s="435"/>
      <c r="E5" s="435"/>
      <c r="F5" s="435"/>
      <c r="G5" s="435"/>
      <c r="H5" s="71"/>
      <c r="I5" s="55"/>
      <c r="J5" s="55"/>
      <c r="K5" s="55"/>
      <c r="L5" s="55"/>
    </row>
    <row r="6" spans="1:12" s="35" customFormat="1" ht="15.75" customHeight="1" x14ac:dyDescent="0.25">
      <c r="A6" s="435" t="s">
        <v>795</v>
      </c>
      <c r="B6" s="435"/>
      <c r="C6" s="435"/>
      <c r="D6" s="435"/>
      <c r="E6" s="435"/>
      <c r="F6" s="435"/>
      <c r="G6" s="435"/>
      <c r="H6" s="71"/>
      <c r="I6" s="55"/>
      <c r="J6" s="55"/>
      <c r="K6" s="55"/>
      <c r="L6" s="55"/>
    </row>
    <row r="7" spans="1:12" s="35" customFormat="1" ht="16.2" x14ac:dyDescent="0.35">
      <c r="A7" s="18" t="s">
        <v>298</v>
      </c>
      <c r="B7" s="56"/>
      <c r="C7" s="441"/>
      <c r="D7" s="441"/>
      <c r="E7" s="58"/>
      <c r="F7" s="58"/>
      <c r="G7" s="37" t="s">
        <v>299</v>
      </c>
    </row>
    <row r="8" spans="1:12" s="17" customFormat="1" ht="17.25" customHeight="1" x14ac:dyDescent="0.25">
      <c r="A8" s="442" t="s">
        <v>330</v>
      </c>
      <c r="B8" s="439" t="s">
        <v>327</v>
      </c>
      <c r="C8" s="440"/>
      <c r="D8" s="440"/>
      <c r="E8" s="440"/>
      <c r="F8" s="440"/>
      <c r="G8" s="427" t="s">
        <v>94</v>
      </c>
    </row>
    <row r="9" spans="1:12" s="17" customFormat="1" ht="13.8" x14ac:dyDescent="0.25">
      <c r="A9" s="443"/>
      <c r="B9" s="59" t="s">
        <v>1</v>
      </c>
      <c r="C9" s="59" t="s">
        <v>145</v>
      </c>
      <c r="D9" s="59" t="s">
        <v>15</v>
      </c>
      <c r="E9" s="59" t="s">
        <v>13</v>
      </c>
      <c r="F9" s="59" t="s">
        <v>11</v>
      </c>
      <c r="G9" s="428"/>
    </row>
    <row r="10" spans="1:12" s="17" customFormat="1" ht="17.25" customHeight="1" x14ac:dyDescent="0.25">
      <c r="A10" s="444"/>
      <c r="B10" s="286" t="s">
        <v>4</v>
      </c>
      <c r="C10" s="187" t="s">
        <v>241</v>
      </c>
      <c r="D10" s="187" t="s">
        <v>14</v>
      </c>
      <c r="E10" s="187" t="s">
        <v>12</v>
      </c>
      <c r="F10" s="187" t="s">
        <v>6</v>
      </c>
      <c r="G10" s="429"/>
    </row>
    <row r="11" spans="1:12" s="77" customFormat="1" ht="24.9" customHeight="1" thickBot="1" x14ac:dyDescent="0.3">
      <c r="A11" s="82" t="s">
        <v>164</v>
      </c>
      <c r="B11" s="281"/>
      <c r="C11" s="41"/>
      <c r="D11" s="41"/>
      <c r="E11" s="41"/>
      <c r="F11" s="41"/>
      <c r="G11" s="76" t="s">
        <v>165</v>
      </c>
    </row>
    <row r="12" spans="1:12" s="17" customFormat="1" ht="19.5" customHeight="1" thickTop="1" thickBot="1" x14ac:dyDescent="0.3">
      <c r="A12" s="83" t="s">
        <v>166</v>
      </c>
      <c r="B12" s="282">
        <f>SUM(C12:F12)</f>
        <v>54212352</v>
      </c>
      <c r="C12" s="44">
        <v>51359</v>
      </c>
      <c r="D12" s="44">
        <v>574257</v>
      </c>
      <c r="E12" s="44">
        <v>512653</v>
      </c>
      <c r="F12" s="44">
        <v>53074083</v>
      </c>
      <c r="G12" s="84" t="s">
        <v>167</v>
      </c>
    </row>
    <row r="13" spans="1:12" s="17" customFormat="1" ht="19.5" customHeight="1" thickTop="1" thickBot="1" x14ac:dyDescent="0.3">
      <c r="A13" s="85" t="s">
        <v>168</v>
      </c>
      <c r="B13" s="41">
        <f>SUM(C13:F13)</f>
        <v>27654825</v>
      </c>
      <c r="C13" s="41">
        <v>15011</v>
      </c>
      <c r="D13" s="41">
        <v>119266</v>
      </c>
      <c r="E13" s="41">
        <v>169374</v>
      </c>
      <c r="F13" s="41">
        <v>27351174</v>
      </c>
      <c r="G13" s="86" t="s">
        <v>169</v>
      </c>
    </row>
    <row r="14" spans="1:12" s="17" customFormat="1" ht="19.5" customHeight="1" thickTop="1" thickBot="1" x14ac:dyDescent="0.3">
      <c r="A14" s="83" t="s">
        <v>170</v>
      </c>
      <c r="B14" s="312">
        <f>SUM(C14:F14)</f>
        <v>4010678</v>
      </c>
      <c r="C14" s="44">
        <v>9043</v>
      </c>
      <c r="D14" s="44">
        <v>6559</v>
      </c>
      <c r="E14" s="44">
        <v>0</v>
      </c>
      <c r="F14" s="44">
        <v>3995076</v>
      </c>
      <c r="G14" s="84" t="s">
        <v>171</v>
      </c>
    </row>
    <row r="15" spans="1:12" s="17" customFormat="1" ht="19.5" customHeight="1" thickTop="1" x14ac:dyDescent="0.25">
      <c r="A15" s="87" t="s">
        <v>172</v>
      </c>
      <c r="B15" s="289">
        <f>SUM(C15:F15)</f>
        <v>6512758</v>
      </c>
      <c r="C15" s="72">
        <v>19664</v>
      </c>
      <c r="D15" s="72">
        <v>493636</v>
      </c>
      <c r="E15" s="72">
        <v>107298</v>
      </c>
      <c r="F15" s="72">
        <v>5892160</v>
      </c>
      <c r="G15" s="88" t="s">
        <v>173</v>
      </c>
    </row>
    <row r="16" spans="1:12" s="17" customFormat="1" ht="24.75" customHeight="1" x14ac:dyDescent="0.25">
      <c r="A16" s="67" t="s">
        <v>174</v>
      </c>
      <c r="B16" s="288">
        <f>SUM(B12-B13)+(B14+B15)</f>
        <v>37080963</v>
      </c>
      <c r="C16" s="288">
        <f>SUM(C12-C13)+(C14+C15)</f>
        <v>65055</v>
      </c>
      <c r="D16" s="288">
        <f>SUM(D12-D13)+(D14+D15)</f>
        <v>955186</v>
      </c>
      <c r="E16" s="288">
        <f>SUM(E12-E13)+(E14+E15)</f>
        <v>450577</v>
      </c>
      <c r="F16" s="288">
        <f>SUM(F12-F13)+(F14+F15)</f>
        <v>35610145</v>
      </c>
      <c r="G16" s="68" t="s">
        <v>175</v>
      </c>
    </row>
    <row r="17" spans="1:19" s="77" customFormat="1" ht="24.9" customHeight="1" thickBot="1" x14ac:dyDescent="0.3">
      <c r="A17" s="82" t="s">
        <v>176</v>
      </c>
      <c r="B17" s="293"/>
      <c r="C17" s="89"/>
      <c r="D17" s="89"/>
      <c r="E17" s="89"/>
      <c r="F17" s="89"/>
      <c r="G17" s="76" t="s">
        <v>177</v>
      </c>
    </row>
    <row r="18" spans="1:19" s="17" customFormat="1" ht="19.5" customHeight="1" thickTop="1" thickBot="1" x14ac:dyDescent="0.3">
      <c r="A18" s="90" t="s">
        <v>178</v>
      </c>
      <c r="B18" s="294">
        <f>SUM(C18:F18)</f>
        <v>325817</v>
      </c>
      <c r="C18" s="91">
        <v>497</v>
      </c>
      <c r="D18" s="91">
        <v>4870</v>
      </c>
      <c r="E18" s="91">
        <v>5145</v>
      </c>
      <c r="F18" s="91">
        <v>315305</v>
      </c>
      <c r="G18" s="84" t="s">
        <v>179</v>
      </c>
    </row>
    <row r="19" spans="1:19" s="17" customFormat="1" ht="19.5" customHeight="1" thickTop="1" thickBot="1" x14ac:dyDescent="0.3">
      <c r="A19" s="85" t="s">
        <v>180</v>
      </c>
      <c r="B19" s="293">
        <f>SUM(C19:F19)</f>
        <v>3175485</v>
      </c>
      <c r="C19" s="89">
        <v>20735</v>
      </c>
      <c r="D19" s="89">
        <v>166672</v>
      </c>
      <c r="E19" s="89">
        <v>75425</v>
      </c>
      <c r="F19" s="89">
        <v>2912653</v>
      </c>
      <c r="G19" s="86" t="s">
        <v>181</v>
      </c>
    </row>
    <row r="20" spans="1:19" s="17" customFormat="1" ht="19.5" customHeight="1" thickTop="1" x14ac:dyDescent="0.25">
      <c r="A20" s="92" t="s">
        <v>182</v>
      </c>
      <c r="B20" s="295">
        <f>SUM(C20:F20)</f>
        <v>-171355</v>
      </c>
      <c r="C20" s="93">
        <v>4</v>
      </c>
      <c r="D20" s="93">
        <v>0</v>
      </c>
      <c r="E20" s="93">
        <v>2753</v>
      </c>
      <c r="F20" s="93">
        <v>-174112</v>
      </c>
      <c r="G20" s="94" t="s">
        <v>183</v>
      </c>
    </row>
    <row r="21" spans="1:19" s="77" customFormat="1" ht="24.75" customHeight="1" x14ac:dyDescent="0.25">
      <c r="A21" s="63" t="s">
        <v>184</v>
      </c>
      <c r="B21" s="296">
        <f>SUM(B17:B20)</f>
        <v>3329947</v>
      </c>
      <c r="C21" s="296">
        <f>SUM(C17:C20)</f>
        <v>21236</v>
      </c>
      <c r="D21" s="296">
        <f>SUM(D17:D20)</f>
        <v>171542</v>
      </c>
      <c r="E21" s="296">
        <f>SUM(E17:E20)</f>
        <v>83323</v>
      </c>
      <c r="F21" s="296">
        <f>SUM(F17:F20)</f>
        <v>3053846</v>
      </c>
      <c r="G21" s="64" t="s">
        <v>185</v>
      </c>
    </row>
    <row r="22" spans="1:19" s="17" customFormat="1" ht="21" customHeight="1" thickBot="1" x14ac:dyDescent="0.3">
      <c r="A22" s="95" t="s">
        <v>186</v>
      </c>
      <c r="B22" s="297">
        <f>SUM(B16-B21)</f>
        <v>33751016</v>
      </c>
      <c r="C22" s="297">
        <f>SUM(C16-C21)</f>
        <v>43819</v>
      </c>
      <c r="D22" s="297">
        <f>SUM(D16-D21)</f>
        <v>783644</v>
      </c>
      <c r="E22" s="297">
        <f>SUM(E16-E21)</f>
        <v>367254</v>
      </c>
      <c r="F22" s="297">
        <f>SUM(F16-F21)</f>
        <v>32556299</v>
      </c>
      <c r="G22" s="96" t="s">
        <v>187</v>
      </c>
    </row>
    <row r="23" spans="1:19" s="17" customFormat="1" ht="21" customHeight="1" thickTop="1" thickBot="1" x14ac:dyDescent="0.3">
      <c r="A23" s="97" t="s">
        <v>188</v>
      </c>
      <c r="B23" s="293">
        <f>SUM(C23:F23)</f>
        <v>627525</v>
      </c>
      <c r="C23" s="89">
        <v>1380</v>
      </c>
      <c r="D23" s="89">
        <v>10218</v>
      </c>
      <c r="E23" s="89">
        <v>7183</v>
      </c>
      <c r="F23" s="89">
        <v>608744</v>
      </c>
      <c r="G23" s="99" t="s">
        <v>189</v>
      </c>
    </row>
    <row r="24" spans="1:19" s="17" customFormat="1" ht="21" customHeight="1" thickTop="1" thickBot="1" x14ac:dyDescent="0.3">
      <c r="A24" s="95" t="s">
        <v>190</v>
      </c>
      <c r="B24" s="294">
        <f>B22-B23</f>
        <v>33123491</v>
      </c>
      <c r="C24" s="294">
        <f>C22-C23</f>
        <v>42439</v>
      </c>
      <c r="D24" s="294">
        <f>D22-D23</f>
        <v>773426</v>
      </c>
      <c r="E24" s="294">
        <f>E22-E23</f>
        <v>360071</v>
      </c>
      <c r="F24" s="294">
        <f>F22-F23</f>
        <v>31947555</v>
      </c>
      <c r="G24" s="100" t="s">
        <v>191</v>
      </c>
    </row>
    <row r="25" spans="1:19" s="17" customFormat="1" ht="21" customHeight="1" thickTop="1" thickBot="1" x14ac:dyDescent="0.3">
      <c r="A25" s="97" t="s">
        <v>192</v>
      </c>
      <c r="B25" s="293">
        <f>SUM(C25:F25)</f>
        <v>4818965</v>
      </c>
      <c r="C25" s="89">
        <v>13792</v>
      </c>
      <c r="D25" s="89">
        <v>191215</v>
      </c>
      <c r="E25" s="89">
        <v>103638</v>
      </c>
      <c r="F25" s="89">
        <v>4510320</v>
      </c>
      <c r="G25" s="99" t="s">
        <v>701</v>
      </c>
    </row>
    <row r="26" spans="1:19" s="17" customFormat="1" ht="21" customHeight="1" thickTop="1" x14ac:dyDescent="0.25">
      <c r="A26" s="101" t="s">
        <v>193</v>
      </c>
      <c r="B26" s="299">
        <f>SUM(B24-B25)</f>
        <v>28304526</v>
      </c>
      <c r="C26" s="299">
        <f>SUM(C24-C25)</f>
        <v>28647</v>
      </c>
      <c r="D26" s="299">
        <f>SUM(D24-D25)</f>
        <v>582211</v>
      </c>
      <c r="E26" s="299">
        <f>SUM(E24-E25)</f>
        <v>256433</v>
      </c>
      <c r="F26" s="299">
        <f>SUM(F24-F25)</f>
        <v>27437235</v>
      </c>
      <c r="G26" s="102" t="s">
        <v>194</v>
      </c>
    </row>
    <row r="29" spans="1:19" x14ac:dyDescent="0.25">
      <c r="A29"/>
      <c r="B29"/>
      <c r="C29"/>
      <c r="D29"/>
      <c r="E29"/>
      <c r="F29"/>
      <c r="G29"/>
    </row>
    <row r="30" spans="1:19" ht="13.2" customHeight="1" x14ac:dyDescent="0.25">
      <c r="A30"/>
      <c r="B30" s="366"/>
      <c r="C30" s="366"/>
      <c r="D30" s="366"/>
      <c r="E30" s="366"/>
      <c r="F30" s="366"/>
      <c r="G30"/>
    </row>
    <row r="31" spans="1:19" ht="13.2" customHeight="1" x14ac:dyDescent="0.25">
      <c r="A31"/>
      <c r="B31" s="366"/>
      <c r="C31" s="366"/>
      <c r="D31" s="366"/>
      <c r="E31" s="366"/>
      <c r="F31" s="366"/>
      <c r="G31"/>
    </row>
    <row r="32" spans="1:19" ht="13.2" customHeight="1" x14ac:dyDescent="0.25">
      <c r="A32"/>
      <c r="B32" s="366"/>
      <c r="C32"/>
      <c r="D32"/>
      <c r="E32"/>
      <c r="F32" s="366"/>
      <c r="G32"/>
      <c r="I32" s="366"/>
      <c r="J32" s="366"/>
      <c r="K32" s="366"/>
      <c r="L32" s="366"/>
      <c r="O32" s="366"/>
      <c r="P32" s="366"/>
      <c r="S32" s="366"/>
    </row>
    <row r="33" spans="1:7" x14ac:dyDescent="0.25">
      <c r="A33"/>
      <c r="B33"/>
      <c r="C33"/>
      <c r="D33"/>
      <c r="E33"/>
      <c r="F33"/>
      <c r="G3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view="pageBreakPreview" zoomScaleNormal="100" zoomScaleSheetLayoutView="100" workbookViewId="0">
      <selection activeCell="D29" sqref="D29"/>
    </sheetView>
  </sheetViews>
  <sheetFormatPr defaultRowHeight="13.2" x14ac:dyDescent="0.25"/>
  <cols>
    <col min="1" max="1" width="40.6640625" style="13" customWidth="1"/>
    <col min="2" max="2" width="13.44140625" style="14" bestFit="1" customWidth="1"/>
    <col min="3" max="5" width="12.6640625" style="14" customWidth="1"/>
    <col min="6" max="6" width="13.33203125" style="14" bestFit="1" customWidth="1"/>
    <col min="7" max="7" width="40.6640625" style="13" customWidth="1"/>
  </cols>
  <sheetData>
    <row r="1" spans="1:7" s="15" customFormat="1" ht="54" customHeight="1" x14ac:dyDescent="0.25">
      <c r="A1" s="436"/>
      <c r="B1" s="385"/>
      <c r="C1" s="385"/>
      <c r="D1" s="385"/>
      <c r="E1" s="385"/>
      <c r="F1" s="385"/>
      <c r="G1" s="385"/>
    </row>
    <row r="2" spans="1:7" ht="21" x14ac:dyDescent="0.25">
      <c r="A2" s="450" t="s">
        <v>371</v>
      </c>
      <c r="B2" s="450"/>
      <c r="C2" s="450"/>
      <c r="D2" s="450"/>
      <c r="E2" s="450"/>
      <c r="F2" s="450"/>
      <c r="G2" s="450"/>
    </row>
    <row r="3" spans="1:7" ht="21" x14ac:dyDescent="0.25">
      <c r="A3" s="450" t="s">
        <v>0</v>
      </c>
      <c r="B3" s="450"/>
      <c r="C3" s="450"/>
      <c r="D3" s="450"/>
      <c r="E3" s="450"/>
      <c r="F3" s="450"/>
      <c r="G3" s="450"/>
    </row>
    <row r="4" spans="1:7" ht="15.6" x14ac:dyDescent="0.25">
      <c r="A4" s="451" t="s">
        <v>372</v>
      </c>
      <c r="B4" s="451"/>
      <c r="C4" s="451"/>
      <c r="D4" s="451"/>
      <c r="E4" s="451"/>
      <c r="F4" s="451"/>
      <c r="G4" s="451"/>
    </row>
    <row r="5" spans="1:7" ht="15.6" x14ac:dyDescent="0.25">
      <c r="A5" s="451" t="s">
        <v>373</v>
      </c>
      <c r="B5" s="451"/>
      <c r="C5" s="451"/>
      <c r="D5" s="451"/>
      <c r="E5" s="451"/>
      <c r="F5" s="451"/>
      <c r="G5" s="451"/>
    </row>
    <row r="6" spans="1:7" ht="15.6" x14ac:dyDescent="0.25">
      <c r="A6" s="451" t="s">
        <v>795</v>
      </c>
      <c r="B6" s="451"/>
      <c r="C6" s="451"/>
      <c r="D6" s="451"/>
      <c r="E6" s="451"/>
      <c r="F6" s="451"/>
      <c r="G6" s="451"/>
    </row>
    <row r="7" spans="1:7" s="6" customFormat="1" ht="16.2" x14ac:dyDescent="0.35">
      <c r="A7" s="369" t="s">
        <v>300</v>
      </c>
      <c r="B7" s="1"/>
      <c r="C7" s="445"/>
      <c r="D7" s="445"/>
      <c r="E7" s="2"/>
      <c r="F7" s="2"/>
      <c r="G7" s="8" t="s">
        <v>301</v>
      </c>
    </row>
    <row r="8" spans="1:7" ht="44.25" customHeight="1" x14ac:dyDescent="0.25">
      <c r="A8" s="446" t="s">
        <v>374</v>
      </c>
      <c r="B8" s="153" t="s">
        <v>375</v>
      </c>
      <c r="C8" s="153" t="s">
        <v>376</v>
      </c>
      <c r="D8" s="153" t="s">
        <v>197</v>
      </c>
      <c r="E8" s="153" t="s">
        <v>377</v>
      </c>
      <c r="F8" s="153" t="s">
        <v>198</v>
      </c>
      <c r="G8" s="448" t="s">
        <v>378</v>
      </c>
    </row>
    <row r="9" spans="1:7" ht="37.5" customHeight="1" x14ac:dyDescent="0.25">
      <c r="A9" s="447"/>
      <c r="B9" s="154" t="s">
        <v>379</v>
      </c>
      <c r="C9" s="154" t="s">
        <v>380</v>
      </c>
      <c r="D9" s="154" t="s">
        <v>381</v>
      </c>
      <c r="E9" s="154" t="s">
        <v>382</v>
      </c>
      <c r="F9" s="154" t="s">
        <v>383</v>
      </c>
      <c r="G9" s="449"/>
    </row>
    <row r="10" spans="1:7" ht="17.25" customHeight="1" x14ac:dyDescent="0.25">
      <c r="A10" s="166" t="s">
        <v>199</v>
      </c>
      <c r="B10" s="300"/>
      <c r="C10" s="150"/>
      <c r="D10" s="150"/>
      <c r="E10" s="150"/>
      <c r="F10" s="150"/>
      <c r="G10" s="159" t="s">
        <v>200</v>
      </c>
    </row>
    <row r="11" spans="1:7" ht="17.25" customHeight="1" x14ac:dyDescent="0.25">
      <c r="A11" s="163" t="s">
        <v>384</v>
      </c>
      <c r="B11" s="301">
        <f>SUM(F11+E11)-(D11+C11)</f>
        <v>4022459</v>
      </c>
      <c r="C11" s="152">
        <v>0</v>
      </c>
      <c r="D11" s="152">
        <v>26215</v>
      </c>
      <c r="E11" s="152">
        <v>120757</v>
      </c>
      <c r="F11" s="152">
        <v>3927917</v>
      </c>
      <c r="G11" s="155" t="s">
        <v>385</v>
      </c>
    </row>
    <row r="12" spans="1:7" s="151" customFormat="1" ht="17.25" customHeight="1" x14ac:dyDescent="0.25">
      <c r="A12" s="162" t="s">
        <v>386</v>
      </c>
      <c r="B12" s="300">
        <f t="shared" ref="B12:B20" si="0">SUM(F12+E12)-(D12+C12)</f>
        <v>414088</v>
      </c>
      <c r="C12" s="150">
        <v>1260</v>
      </c>
      <c r="D12" s="150">
        <v>1639</v>
      </c>
      <c r="E12" s="150">
        <v>0</v>
      </c>
      <c r="F12" s="150">
        <v>416987</v>
      </c>
      <c r="G12" s="156" t="s">
        <v>387</v>
      </c>
    </row>
    <row r="13" spans="1:7" ht="17.25" customHeight="1" x14ac:dyDescent="0.25">
      <c r="A13" s="163" t="s">
        <v>388</v>
      </c>
      <c r="B13" s="301">
        <f t="shared" si="0"/>
        <v>1890077</v>
      </c>
      <c r="C13" s="152">
        <v>149569</v>
      </c>
      <c r="D13" s="152">
        <v>6824</v>
      </c>
      <c r="E13" s="152">
        <v>451404</v>
      </c>
      <c r="F13" s="152">
        <v>1595066</v>
      </c>
      <c r="G13" s="155" t="s">
        <v>389</v>
      </c>
    </row>
    <row r="14" spans="1:7" s="151" customFormat="1" ht="17.25" customHeight="1" x14ac:dyDescent="0.25">
      <c r="A14" s="162" t="s">
        <v>390</v>
      </c>
      <c r="B14" s="300">
        <f t="shared" si="0"/>
        <v>655702</v>
      </c>
      <c r="C14" s="150">
        <v>192242</v>
      </c>
      <c r="D14" s="150">
        <v>17124</v>
      </c>
      <c r="E14" s="150">
        <v>124222</v>
      </c>
      <c r="F14" s="150">
        <v>740846</v>
      </c>
      <c r="G14" s="156" t="s">
        <v>391</v>
      </c>
    </row>
    <row r="15" spans="1:7" ht="17.25" customHeight="1" x14ac:dyDescent="0.25">
      <c r="A15" s="163" t="s">
        <v>392</v>
      </c>
      <c r="B15" s="301">
        <f t="shared" si="0"/>
        <v>10917</v>
      </c>
      <c r="C15" s="152">
        <v>5492</v>
      </c>
      <c r="D15" s="152">
        <v>2393</v>
      </c>
      <c r="E15" s="152">
        <v>4409</v>
      </c>
      <c r="F15" s="152">
        <v>14393</v>
      </c>
      <c r="G15" s="155" t="s">
        <v>393</v>
      </c>
    </row>
    <row r="16" spans="1:7" s="151" customFormat="1" ht="17.25" customHeight="1" x14ac:dyDescent="0.25">
      <c r="A16" s="162" t="s">
        <v>394</v>
      </c>
      <c r="B16" s="300">
        <f>SUM(F16+E16)-(D16+C16)</f>
        <v>483398</v>
      </c>
      <c r="C16" s="150">
        <v>206943</v>
      </c>
      <c r="D16" s="150">
        <v>5061</v>
      </c>
      <c r="E16" s="150">
        <v>124411</v>
      </c>
      <c r="F16" s="150">
        <v>570991</v>
      </c>
      <c r="G16" s="156" t="s">
        <v>395</v>
      </c>
    </row>
    <row r="17" spans="1:7" ht="17.25" customHeight="1" x14ac:dyDescent="0.25">
      <c r="A17" s="163" t="s">
        <v>396</v>
      </c>
      <c r="B17" s="301">
        <f t="shared" si="0"/>
        <v>908</v>
      </c>
      <c r="C17" s="152">
        <v>0</v>
      </c>
      <c r="D17" s="152">
        <v>258</v>
      </c>
      <c r="E17" s="152">
        <v>497</v>
      </c>
      <c r="F17" s="152">
        <v>669</v>
      </c>
      <c r="G17" s="155" t="s">
        <v>397</v>
      </c>
    </row>
    <row r="18" spans="1:7" s="151" customFormat="1" ht="17.25" customHeight="1" x14ac:dyDescent="0.25">
      <c r="A18" s="162" t="s">
        <v>398</v>
      </c>
      <c r="B18" s="300">
        <f t="shared" si="0"/>
        <v>975353</v>
      </c>
      <c r="C18" s="150">
        <v>71720</v>
      </c>
      <c r="D18" s="150">
        <v>8146</v>
      </c>
      <c r="E18" s="150">
        <v>50782</v>
      </c>
      <c r="F18" s="150">
        <v>1004437</v>
      </c>
      <c r="G18" s="156" t="s">
        <v>399</v>
      </c>
    </row>
    <row r="19" spans="1:7" ht="17.25" customHeight="1" x14ac:dyDescent="0.25">
      <c r="A19" s="163" t="s">
        <v>400</v>
      </c>
      <c r="B19" s="301">
        <f t="shared" si="0"/>
        <v>1736089</v>
      </c>
      <c r="C19" s="152">
        <v>0</v>
      </c>
      <c r="D19" s="152">
        <v>826046</v>
      </c>
      <c r="E19" s="152">
        <v>463953</v>
      </c>
      <c r="F19" s="152">
        <v>2098182</v>
      </c>
      <c r="G19" s="155" t="s">
        <v>401</v>
      </c>
    </row>
    <row r="20" spans="1:7" s="151" customFormat="1" ht="18" customHeight="1" x14ac:dyDescent="0.25">
      <c r="A20" s="165" t="s">
        <v>4</v>
      </c>
      <c r="B20" s="302">
        <f t="shared" si="0"/>
        <v>10188991</v>
      </c>
      <c r="C20" s="302">
        <f>SUM(C11:C19)</f>
        <v>627226</v>
      </c>
      <c r="D20" s="302">
        <f>SUM(D11:D19)</f>
        <v>893706</v>
      </c>
      <c r="E20" s="302">
        <f>SUM(E11:E19)</f>
        <v>1340435</v>
      </c>
      <c r="F20" s="302">
        <f>SUM(F11:F19)</f>
        <v>10369488</v>
      </c>
      <c r="G20" s="157" t="s">
        <v>44</v>
      </c>
    </row>
    <row r="21" spans="1:7" ht="18" customHeight="1" x14ac:dyDescent="0.25">
      <c r="A21" s="161" t="s">
        <v>201</v>
      </c>
      <c r="B21" s="301"/>
      <c r="C21" s="152"/>
      <c r="D21" s="152"/>
      <c r="E21" s="152"/>
      <c r="F21" s="152"/>
      <c r="G21" s="160" t="s">
        <v>202</v>
      </c>
    </row>
    <row r="22" spans="1:7" s="151" customFormat="1" ht="17.25" customHeight="1" x14ac:dyDescent="0.25">
      <c r="A22" s="162" t="s">
        <v>402</v>
      </c>
      <c r="B22" s="300">
        <f t="shared" ref="B22:B28" si="1">SUM(F22+E22)-(D22+C22)</f>
        <v>225198622</v>
      </c>
      <c r="C22" s="150">
        <v>0</v>
      </c>
      <c r="D22" s="150">
        <v>27135140</v>
      </c>
      <c r="E22" s="150">
        <v>51995991</v>
      </c>
      <c r="F22" s="150">
        <v>200337771</v>
      </c>
      <c r="G22" s="156" t="s">
        <v>403</v>
      </c>
    </row>
    <row r="23" spans="1:7" ht="17.25" customHeight="1" x14ac:dyDescent="0.25">
      <c r="A23" s="163" t="s">
        <v>404</v>
      </c>
      <c r="B23" s="301">
        <f t="shared" si="1"/>
        <v>15186963</v>
      </c>
      <c r="C23" s="152">
        <v>0</v>
      </c>
      <c r="D23" s="152">
        <v>940599</v>
      </c>
      <c r="E23" s="152">
        <v>747414</v>
      </c>
      <c r="F23" s="152">
        <v>15380148</v>
      </c>
      <c r="G23" s="155" t="s">
        <v>405</v>
      </c>
    </row>
    <row r="24" spans="1:7" s="151" customFormat="1" ht="17.25" customHeight="1" x14ac:dyDescent="0.25">
      <c r="A24" s="162" t="s">
        <v>406</v>
      </c>
      <c r="B24" s="300">
        <f t="shared" si="1"/>
        <v>50802969</v>
      </c>
      <c r="C24" s="150">
        <v>0</v>
      </c>
      <c r="D24" s="150">
        <v>862821</v>
      </c>
      <c r="E24" s="150">
        <v>7157111</v>
      </c>
      <c r="F24" s="150">
        <v>44508679</v>
      </c>
      <c r="G24" s="156" t="s">
        <v>407</v>
      </c>
    </row>
    <row r="25" spans="1:7" ht="17.25" customHeight="1" x14ac:dyDescent="0.25">
      <c r="A25" s="163" t="s">
        <v>203</v>
      </c>
      <c r="B25" s="301">
        <f t="shared" si="1"/>
        <v>927472157</v>
      </c>
      <c r="C25" s="152">
        <v>0</v>
      </c>
      <c r="D25" s="152">
        <v>47463185</v>
      </c>
      <c r="E25" s="152">
        <v>71478057</v>
      </c>
      <c r="F25" s="152">
        <v>903457285</v>
      </c>
      <c r="G25" s="155" t="s">
        <v>204</v>
      </c>
    </row>
    <row r="26" spans="1:7" s="151" customFormat="1" ht="17.25" customHeight="1" x14ac:dyDescent="0.25">
      <c r="A26" s="162" t="s">
        <v>408</v>
      </c>
      <c r="B26" s="300">
        <f t="shared" si="1"/>
        <v>312291709</v>
      </c>
      <c r="C26" s="150">
        <v>0</v>
      </c>
      <c r="D26" s="150">
        <v>17492643</v>
      </c>
      <c r="E26" s="150">
        <v>47053758</v>
      </c>
      <c r="F26" s="150">
        <v>282730594</v>
      </c>
      <c r="G26" s="156" t="s">
        <v>409</v>
      </c>
    </row>
    <row r="27" spans="1:7" ht="17.25" customHeight="1" x14ac:dyDescent="0.25">
      <c r="A27" s="163" t="s">
        <v>410</v>
      </c>
      <c r="B27" s="301">
        <f t="shared" si="1"/>
        <v>3426583</v>
      </c>
      <c r="C27" s="152">
        <v>0</v>
      </c>
      <c r="D27" s="152">
        <v>4964</v>
      </c>
      <c r="E27" s="152">
        <v>656200</v>
      </c>
      <c r="F27" s="152">
        <v>2775347</v>
      </c>
      <c r="G27" s="155" t="s">
        <v>411</v>
      </c>
    </row>
    <row r="28" spans="1:7" s="151" customFormat="1" ht="17.25" customHeight="1" x14ac:dyDescent="0.25">
      <c r="A28" s="162" t="s">
        <v>42</v>
      </c>
      <c r="B28" s="300">
        <f t="shared" si="1"/>
        <v>70177162</v>
      </c>
      <c r="C28" s="150">
        <v>0</v>
      </c>
      <c r="D28" s="150">
        <v>13229591</v>
      </c>
      <c r="E28" s="150">
        <v>5525840</v>
      </c>
      <c r="F28" s="150">
        <v>77880913</v>
      </c>
      <c r="G28" s="156" t="s">
        <v>412</v>
      </c>
    </row>
    <row r="29" spans="1:7" ht="18" customHeight="1" x14ac:dyDescent="0.25">
      <c r="A29" s="164" t="s">
        <v>4</v>
      </c>
      <c r="B29" s="303">
        <f>SUM(B22:B28)</f>
        <v>1604556165</v>
      </c>
      <c r="C29" s="303">
        <f>SUM(C22:C28)</f>
        <v>0</v>
      </c>
      <c r="D29" s="303">
        <f>SUM(D22:D28)</f>
        <v>107128943</v>
      </c>
      <c r="E29" s="303">
        <f>SUM(E22:E28)</f>
        <v>184614371</v>
      </c>
      <c r="F29" s="303">
        <f>SUM(F22:F28)</f>
        <v>1527070737</v>
      </c>
      <c r="G29" s="158" t="s">
        <v>44</v>
      </c>
    </row>
    <row r="30" spans="1:7" s="151" customFormat="1" ht="30" customHeight="1" x14ac:dyDescent="0.25">
      <c r="A30" s="165" t="s">
        <v>66</v>
      </c>
      <c r="B30" s="302">
        <f>SUM(B20+B29)</f>
        <v>1614745156</v>
      </c>
      <c r="C30" s="302">
        <f>SUM(C20+C29)</f>
        <v>627226</v>
      </c>
      <c r="D30" s="302">
        <f>SUM(D20+D29)</f>
        <v>108022649</v>
      </c>
      <c r="E30" s="302">
        <f>SUM(E20+E29)</f>
        <v>185954806</v>
      </c>
      <c r="F30" s="302">
        <f>SUM(F20+F29)</f>
        <v>1537440225</v>
      </c>
      <c r="G30" s="157"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view="pageBreakPreview" zoomScaleNormal="100" zoomScaleSheetLayoutView="100" workbookViewId="0">
      <selection activeCell="D15" sqref="D15:G15"/>
    </sheetView>
  </sheetViews>
  <sheetFormatPr defaultRowHeight="13.2" x14ac:dyDescent="0.25"/>
  <cols>
    <col min="1" max="1" width="25.6640625" style="13" customWidth="1"/>
    <col min="2" max="6" width="12.6640625" style="14" customWidth="1"/>
    <col min="7" max="7" width="25.6640625" style="13" customWidth="1"/>
  </cols>
  <sheetData>
    <row r="1" spans="1:7" s="15" customFormat="1" ht="54" customHeight="1" x14ac:dyDescent="0.25">
      <c r="A1" s="436"/>
      <c r="B1" s="385"/>
      <c r="C1" s="385"/>
      <c r="D1" s="385"/>
      <c r="E1" s="385"/>
      <c r="F1" s="385"/>
      <c r="G1" s="385"/>
    </row>
    <row r="2" spans="1:7" s="17" customFormat="1" ht="21" x14ac:dyDescent="0.25">
      <c r="A2" s="433" t="s">
        <v>337</v>
      </c>
      <c r="B2" s="433"/>
      <c r="C2" s="433"/>
      <c r="D2" s="433"/>
      <c r="E2" s="433"/>
      <c r="F2" s="433"/>
      <c r="G2" s="433"/>
    </row>
    <row r="3" spans="1:7" s="17" customFormat="1" ht="21" x14ac:dyDescent="0.25">
      <c r="A3" s="433" t="s">
        <v>0</v>
      </c>
      <c r="B3" s="433"/>
      <c r="C3" s="433"/>
      <c r="D3" s="433"/>
      <c r="E3" s="433"/>
      <c r="F3" s="433"/>
      <c r="G3" s="433"/>
    </row>
    <row r="4" spans="1:7" s="17" customFormat="1" ht="15.75" customHeight="1" x14ac:dyDescent="0.25">
      <c r="A4" s="435" t="s">
        <v>338</v>
      </c>
      <c r="B4" s="435"/>
      <c r="C4" s="435"/>
      <c r="D4" s="435"/>
      <c r="E4" s="435"/>
      <c r="F4" s="435"/>
      <c r="G4" s="435"/>
    </row>
    <row r="5" spans="1:7" s="17" customFormat="1" ht="15.6" x14ac:dyDescent="0.25">
      <c r="A5" s="435" t="s">
        <v>321</v>
      </c>
      <c r="B5" s="435"/>
      <c r="C5" s="435"/>
      <c r="D5" s="435"/>
      <c r="E5" s="435"/>
      <c r="F5" s="435"/>
      <c r="G5" s="435"/>
    </row>
    <row r="6" spans="1:7" s="17" customFormat="1" ht="15.6" x14ac:dyDescent="0.25">
      <c r="A6" s="435" t="s">
        <v>795</v>
      </c>
      <c r="B6" s="435"/>
      <c r="C6" s="435"/>
      <c r="D6" s="435"/>
      <c r="E6" s="435"/>
      <c r="F6" s="435"/>
      <c r="G6" s="435"/>
    </row>
    <row r="7" spans="1:7" s="35" customFormat="1" ht="16.2" x14ac:dyDescent="0.35">
      <c r="A7" s="18" t="s">
        <v>704</v>
      </c>
      <c r="B7" s="56"/>
      <c r="C7" s="441"/>
      <c r="D7" s="441"/>
      <c r="E7" s="58"/>
      <c r="F7" s="58"/>
      <c r="G7" s="103" t="s">
        <v>707</v>
      </c>
    </row>
    <row r="8" spans="1:7" s="17" customFormat="1" ht="55.5" customHeight="1" x14ac:dyDescent="0.25">
      <c r="A8" s="437" t="s">
        <v>93</v>
      </c>
      <c r="B8" s="104" t="s">
        <v>205</v>
      </c>
      <c r="C8" s="104" t="s">
        <v>206</v>
      </c>
      <c r="D8" s="104" t="s">
        <v>207</v>
      </c>
      <c r="E8" s="104" t="s">
        <v>208</v>
      </c>
      <c r="F8" s="104" t="s">
        <v>209</v>
      </c>
      <c r="G8" s="427" t="s">
        <v>69</v>
      </c>
    </row>
    <row r="9" spans="1:7" s="17" customFormat="1" ht="40.799999999999997" x14ac:dyDescent="0.25">
      <c r="A9" s="438"/>
      <c r="B9" s="39" t="s">
        <v>210</v>
      </c>
      <c r="C9" s="39" t="s">
        <v>211</v>
      </c>
      <c r="D9" s="39" t="s">
        <v>212</v>
      </c>
      <c r="E9" s="39" t="s">
        <v>213</v>
      </c>
      <c r="F9" s="39" t="s">
        <v>214</v>
      </c>
      <c r="G9" s="429"/>
    </row>
    <row r="10" spans="1:7" s="17" customFormat="1" ht="33" customHeight="1" thickBot="1" x14ac:dyDescent="0.3">
      <c r="A10" s="40" t="s">
        <v>6</v>
      </c>
      <c r="B10" s="330">
        <v>3278580</v>
      </c>
      <c r="C10" s="330">
        <v>3586117</v>
      </c>
      <c r="D10" s="331">
        <v>8.18</v>
      </c>
      <c r="E10" s="331">
        <v>0.89</v>
      </c>
      <c r="F10" s="330">
        <v>454211</v>
      </c>
      <c r="G10" s="105" t="s">
        <v>11</v>
      </c>
    </row>
    <row r="11" spans="1:7" s="17" customFormat="1" ht="33" customHeight="1" thickTop="1" thickBot="1" x14ac:dyDescent="0.3">
      <c r="A11" s="43" t="s">
        <v>12</v>
      </c>
      <c r="B11" s="332">
        <v>1224180</v>
      </c>
      <c r="C11" s="332">
        <v>1501923</v>
      </c>
      <c r="D11" s="333">
        <v>16.739999999999998</v>
      </c>
      <c r="E11" s="333">
        <v>1.1399999999999999</v>
      </c>
      <c r="F11" s="332">
        <v>345460</v>
      </c>
      <c r="G11" s="106" t="s">
        <v>13</v>
      </c>
    </row>
    <row r="12" spans="1:7" s="17" customFormat="1" ht="33" customHeight="1" thickTop="1" thickBot="1" x14ac:dyDescent="0.3">
      <c r="A12" s="46" t="s">
        <v>14</v>
      </c>
      <c r="B12" s="334">
        <v>1793236</v>
      </c>
      <c r="C12" s="334">
        <v>2185781</v>
      </c>
      <c r="D12" s="335">
        <v>17.45</v>
      </c>
      <c r="E12" s="335">
        <v>0.51</v>
      </c>
      <c r="F12" s="334">
        <v>437563</v>
      </c>
      <c r="G12" s="107" t="s">
        <v>15</v>
      </c>
    </row>
    <row r="13" spans="1:7" s="17" customFormat="1" ht="33" customHeight="1" thickTop="1" x14ac:dyDescent="0.25">
      <c r="A13" s="49" t="s">
        <v>241</v>
      </c>
      <c r="B13" s="336">
        <v>3183754</v>
      </c>
      <c r="C13" s="336">
        <v>756460</v>
      </c>
      <c r="D13" s="337">
        <v>31.87</v>
      </c>
      <c r="E13" s="337">
        <v>0.76</v>
      </c>
      <c r="F13" s="336">
        <v>160370</v>
      </c>
      <c r="G13" s="108" t="s">
        <v>145</v>
      </c>
    </row>
    <row r="14" spans="1:7" s="17" customFormat="1" ht="40.5" customHeight="1" x14ac:dyDescent="0.25">
      <c r="A14" s="52" t="s">
        <v>4</v>
      </c>
      <c r="B14" s="338">
        <v>3138754</v>
      </c>
      <c r="C14" s="338">
        <v>3448430</v>
      </c>
      <c r="D14" s="339">
        <v>8.56</v>
      </c>
      <c r="E14" s="339">
        <v>0.88</v>
      </c>
      <c r="F14" s="340">
        <v>448151</v>
      </c>
      <c r="G14" s="53" t="s">
        <v>1</v>
      </c>
    </row>
    <row r="15" spans="1:7" ht="27" customHeight="1" x14ac:dyDescent="0.25">
      <c r="A15" s="452" t="s">
        <v>215</v>
      </c>
      <c r="B15" s="452"/>
      <c r="C15" s="452"/>
      <c r="D15" s="453" t="s">
        <v>216</v>
      </c>
      <c r="E15" s="453"/>
      <c r="F15" s="453"/>
      <c r="G15" s="453"/>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topLeftCell="A4" zoomScaleNormal="100" zoomScaleSheetLayoutView="100" workbookViewId="0">
      <selection activeCell="C5" sqref="C5"/>
    </sheetView>
  </sheetViews>
  <sheetFormatPr defaultColWidth="9.109375" defaultRowHeight="13.8" x14ac:dyDescent="0.25"/>
  <cols>
    <col min="1" max="1" width="35.44140625" style="194" customWidth="1"/>
    <col min="2" max="3" width="35.6640625" style="194" customWidth="1"/>
    <col min="4" max="4" width="35.44140625" style="194" customWidth="1"/>
    <col min="5" max="16384" width="9.109375" style="194"/>
  </cols>
  <sheetData>
    <row r="1" spans="1:11" s="266" customFormat="1" ht="111.75" customHeight="1" x14ac:dyDescent="0.25">
      <c r="A1" s="374" t="s">
        <v>786</v>
      </c>
      <c r="B1" s="374"/>
      <c r="C1" s="375" t="s">
        <v>785</v>
      </c>
      <c r="D1" s="375"/>
    </row>
    <row r="2" spans="1:11" s="196" customFormat="1" ht="57.75" customHeight="1" x14ac:dyDescent="0.25">
      <c r="A2" s="372"/>
      <c r="B2" s="372"/>
      <c r="C2" s="372"/>
      <c r="D2" s="372"/>
      <c r="E2" s="197"/>
      <c r="F2" s="197"/>
      <c r="G2" s="197"/>
      <c r="H2" s="197"/>
      <c r="I2" s="197"/>
      <c r="J2" s="197"/>
      <c r="K2" s="197"/>
    </row>
    <row r="3" spans="1:11" ht="86.25" customHeight="1" x14ac:dyDescent="0.25"/>
    <row r="4" spans="1:11" ht="189" customHeight="1" x14ac:dyDescent="0.25">
      <c r="B4" s="373" t="s">
        <v>845</v>
      </c>
      <c r="C4" s="373"/>
    </row>
    <row r="5" spans="1:11" ht="83.25" customHeight="1" x14ac:dyDescent="0.25">
      <c r="A5" s="195"/>
      <c r="B5" s="195"/>
    </row>
    <row r="6" spans="1:11" ht="43.5" customHeight="1" x14ac:dyDescent="0.25">
      <c r="A6" s="371" t="s">
        <v>844</v>
      </c>
      <c r="B6" s="371"/>
      <c r="C6" s="371"/>
      <c r="D6" s="371"/>
    </row>
  </sheetData>
  <mergeCells count="5">
    <mergeCell ref="A6:D6"/>
    <mergeCell ref="A2:D2"/>
    <mergeCell ref="B4:C4"/>
    <mergeCell ref="A1:B1"/>
    <mergeCell ref="C1:D1"/>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zoomScaleNormal="100" zoomScaleSheetLayoutView="100" workbookViewId="0">
      <selection activeCell="Q6" sqref="Q6"/>
    </sheetView>
  </sheetViews>
  <sheetFormatPr defaultRowHeight="13.2" x14ac:dyDescent="0.25"/>
  <cols>
    <col min="1" max="1" width="64.6640625" customWidth="1"/>
    <col min="2" max="2" width="12.6640625" customWidth="1"/>
    <col min="3" max="3" width="28.88671875" customWidth="1"/>
  </cols>
  <sheetData>
    <row r="1" spans="1:2" ht="169.5" customHeight="1" x14ac:dyDescent="0.25">
      <c r="A1" s="424" t="s">
        <v>316</v>
      </c>
      <c r="B1" s="424"/>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5"/>
  <sheetViews>
    <sheetView view="pageBreakPreview" zoomScaleNormal="100" zoomScaleSheetLayoutView="100" workbookViewId="0">
      <selection activeCell="A6" sqref="A6:K6"/>
    </sheetView>
  </sheetViews>
  <sheetFormatPr defaultRowHeight="13.2" x14ac:dyDescent="0.25"/>
  <cols>
    <col min="1" max="1" width="25.6640625" customWidth="1"/>
    <col min="2" max="10" width="8.6640625" customWidth="1"/>
    <col min="11" max="11" width="25.6640625" customWidth="1"/>
  </cols>
  <sheetData>
    <row r="1" spans="1:12" s="15" customFormat="1" ht="54" customHeight="1" x14ac:dyDescent="0.25">
      <c r="A1" s="385"/>
      <c r="B1" s="385"/>
      <c r="C1" s="385"/>
      <c r="D1" s="385"/>
      <c r="E1" s="385"/>
      <c r="F1" s="385"/>
      <c r="G1" s="385"/>
      <c r="H1" s="385"/>
      <c r="I1" s="385"/>
      <c r="J1" s="385"/>
      <c r="K1" s="385"/>
    </row>
    <row r="2" spans="1:12" s="35" customFormat="1" ht="21" x14ac:dyDescent="0.25">
      <c r="A2" s="433" t="s">
        <v>339</v>
      </c>
      <c r="B2" s="433"/>
      <c r="C2" s="433"/>
      <c r="D2" s="433"/>
      <c r="E2" s="433"/>
      <c r="F2" s="433"/>
      <c r="G2" s="433"/>
      <c r="H2" s="433"/>
      <c r="I2" s="433"/>
      <c r="J2" s="433"/>
      <c r="K2" s="433"/>
      <c r="L2" s="111"/>
    </row>
    <row r="3" spans="1:12" s="35" customFormat="1" ht="21" x14ac:dyDescent="0.25">
      <c r="A3" s="433" t="s">
        <v>218</v>
      </c>
      <c r="B3" s="433"/>
      <c r="C3" s="433"/>
      <c r="D3" s="433"/>
      <c r="E3" s="433"/>
      <c r="F3" s="433"/>
      <c r="G3" s="433"/>
      <c r="H3" s="433"/>
      <c r="I3" s="433"/>
      <c r="J3" s="433"/>
      <c r="K3" s="433"/>
      <c r="L3" s="111"/>
    </row>
    <row r="4" spans="1:12" s="35" customFormat="1" ht="15.75" customHeight="1" x14ac:dyDescent="0.25">
      <c r="A4" s="435" t="s">
        <v>340</v>
      </c>
      <c r="B4" s="435"/>
      <c r="C4" s="435"/>
      <c r="D4" s="435"/>
      <c r="E4" s="435"/>
      <c r="F4" s="435"/>
      <c r="G4" s="435"/>
      <c r="H4" s="435"/>
      <c r="I4" s="435"/>
      <c r="J4" s="435"/>
      <c r="K4" s="435"/>
      <c r="L4" s="112"/>
    </row>
    <row r="5" spans="1:12" s="35" customFormat="1" ht="15.75" customHeight="1" x14ac:dyDescent="0.25">
      <c r="A5" s="435" t="s">
        <v>217</v>
      </c>
      <c r="B5" s="435"/>
      <c r="C5" s="435"/>
      <c r="D5" s="435"/>
      <c r="E5" s="435"/>
      <c r="F5" s="435"/>
      <c r="G5" s="435"/>
      <c r="H5" s="435"/>
      <c r="I5" s="435"/>
      <c r="J5" s="435"/>
      <c r="K5" s="435"/>
      <c r="L5" s="112"/>
    </row>
    <row r="6" spans="1:12" s="6" customFormat="1" ht="15.75" customHeight="1" x14ac:dyDescent="0.25">
      <c r="A6" s="451" t="s">
        <v>795</v>
      </c>
      <c r="B6" s="451"/>
      <c r="C6" s="451"/>
      <c r="D6" s="451"/>
      <c r="E6" s="451"/>
      <c r="F6" s="451"/>
      <c r="G6" s="451"/>
      <c r="H6" s="451"/>
      <c r="I6" s="451"/>
      <c r="J6" s="451"/>
      <c r="K6" s="451"/>
      <c r="L6" s="113"/>
    </row>
    <row r="7" spans="1:12" s="6" customFormat="1" ht="17.399999999999999" x14ac:dyDescent="0.25">
      <c r="A7" s="458" t="s">
        <v>284</v>
      </c>
      <c r="B7" s="458"/>
      <c r="K7" s="8" t="s">
        <v>16</v>
      </c>
      <c r="L7" s="9"/>
    </row>
    <row r="8" spans="1:12" ht="15.75" customHeight="1" x14ac:dyDescent="0.25">
      <c r="A8" s="454" t="s">
        <v>345</v>
      </c>
      <c r="B8" s="437" t="s">
        <v>1</v>
      </c>
      <c r="C8" s="437"/>
      <c r="D8" s="437"/>
      <c r="E8" s="437" t="s">
        <v>2</v>
      </c>
      <c r="F8" s="437"/>
      <c r="G8" s="437"/>
      <c r="H8" s="437" t="s">
        <v>3</v>
      </c>
      <c r="I8" s="437"/>
      <c r="J8" s="437"/>
      <c r="K8" s="437" t="s">
        <v>344</v>
      </c>
    </row>
    <row r="9" spans="1:12" ht="12.75" customHeight="1" x14ac:dyDescent="0.25">
      <c r="A9" s="455"/>
      <c r="B9" s="457" t="s">
        <v>4</v>
      </c>
      <c r="C9" s="457"/>
      <c r="D9" s="457"/>
      <c r="E9" s="457" t="s">
        <v>5</v>
      </c>
      <c r="F9" s="457"/>
      <c r="G9" s="457"/>
      <c r="H9" s="457" t="s">
        <v>6</v>
      </c>
      <c r="I9" s="457"/>
      <c r="J9" s="457"/>
      <c r="K9" s="425"/>
    </row>
    <row r="10" spans="1:12" ht="15.75" customHeight="1" x14ac:dyDescent="0.25">
      <c r="A10" s="455"/>
      <c r="B10" s="188" t="s">
        <v>1</v>
      </c>
      <c r="C10" s="188" t="s">
        <v>7</v>
      </c>
      <c r="D10" s="188" t="s">
        <v>8</v>
      </c>
      <c r="E10" s="188" t="s">
        <v>1</v>
      </c>
      <c r="F10" s="188" t="s">
        <v>7</v>
      </c>
      <c r="G10" s="188" t="s">
        <v>8</v>
      </c>
      <c r="H10" s="188" t="s">
        <v>1</v>
      </c>
      <c r="I10" s="188" t="s">
        <v>7</v>
      </c>
      <c r="J10" s="188" t="s">
        <v>8</v>
      </c>
      <c r="K10" s="425"/>
    </row>
    <row r="11" spans="1:12" ht="16.5" customHeight="1" x14ac:dyDescent="0.25">
      <c r="A11" s="456"/>
      <c r="B11" s="114" t="s">
        <v>4</v>
      </c>
      <c r="C11" s="114" t="s">
        <v>9</v>
      </c>
      <c r="D11" s="114" t="s">
        <v>10</v>
      </c>
      <c r="E11" s="114" t="s">
        <v>4</v>
      </c>
      <c r="F11" s="114" t="s">
        <v>9</v>
      </c>
      <c r="G11" s="114" t="s">
        <v>10</v>
      </c>
      <c r="H11" s="114" t="s">
        <v>4</v>
      </c>
      <c r="I11" s="114" t="s">
        <v>9</v>
      </c>
      <c r="J11" s="114" t="s">
        <v>10</v>
      </c>
      <c r="K11" s="438"/>
    </row>
    <row r="12" spans="1:12" ht="35.1" customHeight="1" thickBot="1" x14ac:dyDescent="0.3">
      <c r="A12" s="178" t="s">
        <v>6</v>
      </c>
      <c r="B12" s="276">
        <f t="shared" ref="B12:D14" si="0">H12+E12</f>
        <v>1102</v>
      </c>
      <c r="C12" s="276">
        <f t="shared" si="0"/>
        <v>277</v>
      </c>
      <c r="D12" s="276">
        <f t="shared" si="0"/>
        <v>825</v>
      </c>
      <c r="E12" s="276">
        <f>SUM(F12:G12)</f>
        <v>983</v>
      </c>
      <c r="F12" s="26">
        <v>211</v>
      </c>
      <c r="G12" s="26">
        <v>772</v>
      </c>
      <c r="H12" s="276">
        <v>119</v>
      </c>
      <c r="I12" s="26">
        <v>66</v>
      </c>
      <c r="J12" s="26">
        <v>53</v>
      </c>
      <c r="K12" s="175" t="s">
        <v>11</v>
      </c>
    </row>
    <row r="13" spans="1:12" ht="35.1" customHeight="1" thickBot="1" x14ac:dyDescent="0.3">
      <c r="A13" s="179" t="s">
        <v>12</v>
      </c>
      <c r="B13" s="277">
        <f t="shared" si="0"/>
        <v>275</v>
      </c>
      <c r="C13" s="277">
        <f t="shared" si="0"/>
        <v>55</v>
      </c>
      <c r="D13" s="277">
        <f t="shared" si="0"/>
        <v>220</v>
      </c>
      <c r="E13" s="277">
        <f>SUM(F13:G13)</f>
        <v>264</v>
      </c>
      <c r="F13" s="27">
        <v>49</v>
      </c>
      <c r="G13" s="27">
        <v>215</v>
      </c>
      <c r="H13" s="277">
        <v>11</v>
      </c>
      <c r="I13" s="27">
        <v>6</v>
      </c>
      <c r="J13" s="27">
        <v>5</v>
      </c>
      <c r="K13" s="176" t="s">
        <v>13</v>
      </c>
    </row>
    <row r="14" spans="1:12" ht="35.1" customHeight="1" x14ac:dyDescent="0.25">
      <c r="A14" s="180" t="s">
        <v>241</v>
      </c>
      <c r="B14" s="304">
        <f t="shared" si="0"/>
        <v>19</v>
      </c>
      <c r="C14" s="304">
        <f t="shared" si="0"/>
        <v>7</v>
      </c>
      <c r="D14" s="304">
        <f t="shared" si="0"/>
        <v>12</v>
      </c>
      <c r="E14" s="304">
        <f>SUM(F14:G14)</f>
        <v>19</v>
      </c>
      <c r="F14" s="109">
        <v>7</v>
      </c>
      <c r="G14" s="109">
        <v>12</v>
      </c>
      <c r="H14" s="304">
        <f>SUM(I14:J14)</f>
        <v>0</v>
      </c>
      <c r="I14" s="109">
        <v>0</v>
      </c>
      <c r="J14" s="109">
        <v>0</v>
      </c>
      <c r="K14" s="177" t="s">
        <v>412</v>
      </c>
    </row>
    <row r="15" spans="1:12" ht="40.5" customHeight="1" x14ac:dyDescent="0.25">
      <c r="A15" s="181" t="s">
        <v>4</v>
      </c>
      <c r="B15" s="305">
        <f t="shared" ref="B15:I15" si="1">SUM(B12:B14)</f>
        <v>1396</v>
      </c>
      <c r="C15" s="305">
        <f t="shared" si="1"/>
        <v>339</v>
      </c>
      <c r="D15" s="305">
        <f t="shared" si="1"/>
        <v>1057</v>
      </c>
      <c r="E15" s="305">
        <f t="shared" si="1"/>
        <v>1266</v>
      </c>
      <c r="F15" s="305">
        <f t="shared" si="1"/>
        <v>267</v>
      </c>
      <c r="G15" s="305">
        <f t="shared" si="1"/>
        <v>999</v>
      </c>
      <c r="H15" s="305">
        <f t="shared" si="1"/>
        <v>130</v>
      </c>
      <c r="I15" s="305">
        <f t="shared" si="1"/>
        <v>72</v>
      </c>
      <c r="J15" s="305">
        <f>SUM(J12:J14)</f>
        <v>58</v>
      </c>
      <c r="K15" s="110" t="s">
        <v>1</v>
      </c>
    </row>
  </sheetData>
  <mergeCells count="15">
    <mergeCell ref="A5:K5"/>
    <mergeCell ref="A6:K6"/>
    <mergeCell ref="A7:B7"/>
    <mergeCell ref="A1:K1"/>
    <mergeCell ref="A2:K2"/>
    <mergeCell ref="A3:K3"/>
    <mergeCell ref="A4:K4"/>
    <mergeCell ref="K8:K11"/>
    <mergeCell ref="A8:A11"/>
    <mergeCell ref="B8:D8"/>
    <mergeCell ref="E8:G8"/>
    <mergeCell ref="H8:J8"/>
    <mergeCell ref="B9:D9"/>
    <mergeCell ref="E9:G9"/>
    <mergeCell ref="H9:J9"/>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5"/>
  <sheetViews>
    <sheetView view="pageBreakPreview" zoomScaleNormal="100" zoomScaleSheetLayoutView="100" workbookViewId="0">
      <selection activeCell="A6" sqref="A6:H6"/>
    </sheetView>
  </sheetViews>
  <sheetFormatPr defaultRowHeight="13.2" x14ac:dyDescent="0.25"/>
  <cols>
    <col min="1" max="1" width="25.6640625" customWidth="1"/>
    <col min="2" max="7" width="11.6640625" customWidth="1"/>
    <col min="8" max="8" width="25.6640625" customWidth="1"/>
  </cols>
  <sheetData>
    <row r="1" spans="1:8" s="15" customFormat="1" ht="54" customHeight="1" x14ac:dyDescent="0.25">
      <c r="A1" s="436"/>
      <c r="B1" s="385"/>
      <c r="C1" s="385"/>
      <c r="D1" s="385"/>
      <c r="E1" s="385"/>
      <c r="F1" s="385"/>
      <c r="G1" s="385"/>
      <c r="H1" s="385"/>
    </row>
    <row r="2" spans="1:8" s="6" customFormat="1" ht="21" x14ac:dyDescent="0.25">
      <c r="A2" s="450" t="s">
        <v>341</v>
      </c>
      <c r="B2" s="450"/>
      <c r="C2" s="450"/>
      <c r="D2" s="450"/>
      <c r="E2" s="450"/>
      <c r="F2" s="450"/>
      <c r="G2" s="450"/>
      <c r="H2" s="450"/>
    </row>
    <row r="3" spans="1:8" s="6" customFormat="1" ht="21" x14ac:dyDescent="0.25">
      <c r="A3" s="450" t="s">
        <v>218</v>
      </c>
      <c r="B3" s="450"/>
      <c r="C3" s="450"/>
      <c r="D3" s="450"/>
      <c r="E3" s="450"/>
      <c r="F3" s="450"/>
      <c r="G3" s="450"/>
      <c r="H3" s="450"/>
    </row>
    <row r="4" spans="1:8" s="6" customFormat="1" ht="15.75" customHeight="1" x14ac:dyDescent="0.25">
      <c r="A4" s="451" t="s">
        <v>342</v>
      </c>
      <c r="B4" s="451"/>
      <c r="C4" s="451"/>
      <c r="D4" s="451"/>
      <c r="E4" s="451"/>
      <c r="F4" s="451"/>
      <c r="G4" s="451"/>
      <c r="H4" s="451"/>
    </row>
    <row r="5" spans="1:8" s="6" customFormat="1" ht="15.75" customHeight="1" x14ac:dyDescent="0.25">
      <c r="A5" s="451" t="s">
        <v>217</v>
      </c>
      <c r="B5" s="451"/>
      <c r="C5" s="451"/>
      <c r="D5" s="451"/>
      <c r="E5" s="451"/>
      <c r="F5" s="451"/>
      <c r="G5" s="451"/>
      <c r="H5" s="451"/>
    </row>
    <row r="6" spans="1:8" s="6" customFormat="1" ht="15.75" customHeight="1" x14ac:dyDescent="0.25">
      <c r="A6" s="451" t="s">
        <v>795</v>
      </c>
      <c r="B6" s="451"/>
      <c r="C6" s="451"/>
      <c r="D6" s="451"/>
      <c r="E6" s="451"/>
      <c r="F6" s="451"/>
      <c r="G6" s="451"/>
      <c r="H6" s="451"/>
    </row>
    <row r="7" spans="1:8" s="6" customFormat="1" ht="15.6" x14ac:dyDescent="0.25">
      <c r="A7" s="34" t="s">
        <v>302</v>
      </c>
      <c r="G7" s="10"/>
      <c r="H7" s="8" t="s">
        <v>303</v>
      </c>
    </row>
    <row r="8" spans="1:8" ht="15.75" customHeight="1" x14ac:dyDescent="0.25">
      <c r="A8" s="462" t="s">
        <v>343</v>
      </c>
      <c r="B8" s="459" t="s">
        <v>17</v>
      </c>
      <c r="C8" s="459"/>
      <c r="D8" s="459"/>
      <c r="E8" s="459" t="s">
        <v>18</v>
      </c>
      <c r="F8" s="459"/>
      <c r="G8" s="459"/>
      <c r="H8" s="459" t="s">
        <v>344</v>
      </c>
    </row>
    <row r="9" spans="1:8" ht="15.75" customHeight="1" x14ac:dyDescent="0.25">
      <c r="A9" s="463"/>
      <c r="B9" s="465" t="s">
        <v>19</v>
      </c>
      <c r="C9" s="465"/>
      <c r="D9" s="465"/>
      <c r="E9" s="465" t="s">
        <v>20</v>
      </c>
      <c r="F9" s="465"/>
      <c r="G9" s="465"/>
      <c r="H9" s="460"/>
    </row>
    <row r="10" spans="1:8" ht="15.75" customHeight="1" x14ac:dyDescent="0.25">
      <c r="A10" s="463"/>
      <c r="B10" s="189" t="s">
        <v>1</v>
      </c>
      <c r="C10" s="189" t="s">
        <v>2</v>
      </c>
      <c r="D10" s="189" t="s">
        <v>3</v>
      </c>
      <c r="E10" s="189" t="s">
        <v>1</v>
      </c>
      <c r="F10" s="189" t="s">
        <v>2</v>
      </c>
      <c r="G10" s="189" t="s">
        <v>3</v>
      </c>
      <c r="H10" s="460"/>
    </row>
    <row r="11" spans="1:8" ht="16.5" customHeight="1" x14ac:dyDescent="0.25">
      <c r="A11" s="464"/>
      <c r="B11" s="190" t="s">
        <v>4</v>
      </c>
      <c r="C11" s="190" t="s">
        <v>5</v>
      </c>
      <c r="D11" s="190" t="s">
        <v>6</v>
      </c>
      <c r="E11" s="190" t="s">
        <v>4</v>
      </c>
      <c r="F11" s="190" t="s">
        <v>5</v>
      </c>
      <c r="G11" s="190" t="s">
        <v>6</v>
      </c>
      <c r="H11" s="461"/>
    </row>
    <row r="12" spans="1:8" ht="35.1" customHeight="1" thickBot="1" x14ac:dyDescent="0.3">
      <c r="A12" s="178" t="s">
        <v>6</v>
      </c>
      <c r="B12" s="276">
        <f>SUM(C12:D12)</f>
        <v>244567</v>
      </c>
      <c r="C12" s="26">
        <v>202551</v>
      </c>
      <c r="D12" s="26">
        <v>42016</v>
      </c>
      <c r="E12" s="276">
        <f>SUM(F12:G12)</f>
        <v>1102</v>
      </c>
      <c r="F12" s="26">
        <v>983</v>
      </c>
      <c r="G12" s="26">
        <v>119</v>
      </c>
      <c r="H12" s="175" t="s">
        <v>11</v>
      </c>
    </row>
    <row r="13" spans="1:8" ht="35.1" customHeight="1" thickBot="1" x14ac:dyDescent="0.3">
      <c r="A13" s="179" t="s">
        <v>12</v>
      </c>
      <c r="B13" s="277">
        <f>SUM(C13:D13)</f>
        <v>47465</v>
      </c>
      <c r="C13" s="27">
        <v>44433</v>
      </c>
      <c r="D13" s="27">
        <v>3032</v>
      </c>
      <c r="E13" s="277">
        <f>SUM(F13:G13)</f>
        <v>275</v>
      </c>
      <c r="F13" s="27">
        <v>264</v>
      </c>
      <c r="G13" s="27">
        <v>11</v>
      </c>
      <c r="H13" s="176" t="s">
        <v>13</v>
      </c>
    </row>
    <row r="14" spans="1:8" ht="35.1" customHeight="1" x14ac:dyDescent="0.25">
      <c r="A14" s="180" t="s">
        <v>241</v>
      </c>
      <c r="B14" s="304">
        <f>SUM(C14:D14)</f>
        <v>6657</v>
      </c>
      <c r="C14" s="109">
        <v>6657</v>
      </c>
      <c r="D14" s="109">
        <v>0</v>
      </c>
      <c r="E14" s="304">
        <f>SUM(F14:G14)</f>
        <v>19</v>
      </c>
      <c r="F14" s="109">
        <v>19</v>
      </c>
      <c r="G14" s="109">
        <v>0</v>
      </c>
      <c r="H14" s="177" t="s">
        <v>412</v>
      </c>
    </row>
    <row r="15" spans="1:8" ht="40.5" customHeight="1" x14ac:dyDescent="0.25">
      <c r="A15" s="181" t="s">
        <v>4</v>
      </c>
      <c r="B15" s="305">
        <f t="shared" ref="B15:G15" si="0">SUM(B12:B14)</f>
        <v>298689</v>
      </c>
      <c r="C15" s="305">
        <f t="shared" si="0"/>
        <v>253641</v>
      </c>
      <c r="D15" s="305">
        <f t="shared" si="0"/>
        <v>45048</v>
      </c>
      <c r="E15" s="305">
        <f t="shared" si="0"/>
        <v>1396</v>
      </c>
      <c r="F15" s="305">
        <f t="shared" si="0"/>
        <v>1266</v>
      </c>
      <c r="G15" s="305">
        <f t="shared" si="0"/>
        <v>130</v>
      </c>
      <c r="H15" s="110"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3"/>
  <sheetViews>
    <sheetView view="pageBreakPreview" zoomScaleNormal="100" zoomScaleSheetLayoutView="100" workbookViewId="0">
      <selection activeCell="A7" sqref="A7"/>
    </sheetView>
  </sheetViews>
  <sheetFormatPr defaultRowHeight="13.2" x14ac:dyDescent="0.25"/>
  <cols>
    <col min="1" max="1" width="25.6640625" customWidth="1"/>
    <col min="2" max="7" width="10.6640625" customWidth="1"/>
    <col min="8" max="8" width="25.6640625" customWidth="1"/>
  </cols>
  <sheetData>
    <row r="1" spans="1:12" s="15" customFormat="1" ht="54" customHeight="1" x14ac:dyDescent="0.25">
      <c r="A1" s="436"/>
      <c r="B1" s="385"/>
      <c r="C1" s="385"/>
      <c r="D1" s="385"/>
      <c r="E1" s="385"/>
      <c r="F1" s="385"/>
      <c r="G1" s="385"/>
      <c r="H1" s="385"/>
    </row>
    <row r="2" spans="1:12" s="6" customFormat="1" ht="21" x14ac:dyDescent="0.25">
      <c r="A2" s="433" t="s">
        <v>21</v>
      </c>
      <c r="B2" s="433"/>
      <c r="C2" s="433"/>
      <c r="D2" s="433"/>
      <c r="E2" s="433"/>
      <c r="F2" s="433"/>
      <c r="G2" s="433"/>
      <c r="H2" s="433"/>
      <c r="I2" s="12"/>
      <c r="J2" s="12"/>
      <c r="K2" s="12"/>
      <c r="L2" s="12"/>
    </row>
    <row r="3" spans="1:12" s="6" customFormat="1" ht="21" x14ac:dyDescent="0.25">
      <c r="A3" s="433" t="s">
        <v>218</v>
      </c>
      <c r="B3" s="433"/>
      <c r="C3" s="433"/>
      <c r="D3" s="433"/>
      <c r="E3" s="433"/>
      <c r="F3" s="433"/>
      <c r="G3" s="433"/>
      <c r="H3" s="433"/>
      <c r="I3" s="12"/>
      <c r="J3" s="12"/>
      <c r="K3" s="12"/>
      <c r="L3" s="12"/>
    </row>
    <row r="4" spans="1:12" s="6" customFormat="1" ht="15.75" customHeight="1" x14ac:dyDescent="0.25">
      <c r="A4" s="435" t="s">
        <v>22</v>
      </c>
      <c r="B4" s="435"/>
      <c r="C4" s="435"/>
      <c r="D4" s="435"/>
      <c r="E4" s="435"/>
      <c r="F4" s="435"/>
      <c r="G4" s="435"/>
      <c r="H4" s="435"/>
      <c r="I4" s="11"/>
      <c r="J4" s="11"/>
      <c r="K4" s="11"/>
      <c r="L4" s="11"/>
    </row>
    <row r="5" spans="1:12" s="6" customFormat="1" ht="15.75" customHeight="1" x14ac:dyDescent="0.25">
      <c r="A5" s="435" t="s">
        <v>217</v>
      </c>
      <c r="B5" s="435"/>
      <c r="C5" s="435"/>
      <c r="D5" s="435"/>
      <c r="E5" s="435"/>
      <c r="F5" s="435"/>
      <c r="G5" s="435"/>
      <c r="H5" s="435"/>
      <c r="I5" s="11"/>
      <c r="J5" s="11"/>
      <c r="K5" s="11"/>
      <c r="L5" s="11"/>
    </row>
    <row r="6" spans="1:12" s="6" customFormat="1" ht="15.75" customHeight="1" x14ac:dyDescent="0.25">
      <c r="A6" s="435" t="s">
        <v>795</v>
      </c>
      <c r="B6" s="435"/>
      <c r="C6" s="435"/>
      <c r="D6" s="435"/>
      <c r="E6" s="435"/>
      <c r="F6" s="435"/>
      <c r="G6" s="435"/>
      <c r="H6" s="435"/>
      <c r="I6" s="11"/>
      <c r="J6" s="11"/>
      <c r="K6" s="11"/>
      <c r="L6" s="11"/>
    </row>
    <row r="7" spans="1:12" s="6" customFormat="1" ht="17.399999999999999" x14ac:dyDescent="0.25">
      <c r="A7" s="18" t="s">
        <v>288</v>
      </c>
      <c r="B7" s="35"/>
      <c r="C7" s="35"/>
      <c r="D7" s="35"/>
      <c r="E7" s="35"/>
      <c r="F7" s="35"/>
      <c r="G7" s="36"/>
      <c r="H7" s="37" t="s">
        <v>287</v>
      </c>
      <c r="J7" s="8"/>
      <c r="K7" s="9"/>
    </row>
    <row r="8" spans="1:12" ht="60" customHeight="1" x14ac:dyDescent="0.3">
      <c r="A8" s="454" t="s">
        <v>343</v>
      </c>
      <c r="B8" s="104" t="s">
        <v>23</v>
      </c>
      <c r="C8" s="104" t="s">
        <v>24</v>
      </c>
      <c r="D8" s="104" t="s">
        <v>25</v>
      </c>
      <c r="E8" s="104" t="s">
        <v>26</v>
      </c>
      <c r="F8" s="104" t="s">
        <v>27</v>
      </c>
      <c r="G8" s="104" t="s">
        <v>28</v>
      </c>
      <c r="H8" s="437" t="s">
        <v>344</v>
      </c>
      <c r="I8" s="1"/>
    </row>
    <row r="9" spans="1:12" ht="40.799999999999997" x14ac:dyDescent="0.35">
      <c r="A9" s="456"/>
      <c r="B9" s="39" t="s">
        <v>4</v>
      </c>
      <c r="C9" s="39" t="s">
        <v>29</v>
      </c>
      <c r="D9" s="39" t="s">
        <v>30</v>
      </c>
      <c r="E9" s="39" t="s">
        <v>31</v>
      </c>
      <c r="F9" s="39" t="s">
        <v>32</v>
      </c>
      <c r="G9" s="39" t="s">
        <v>33</v>
      </c>
      <c r="H9" s="438"/>
      <c r="I9" s="4"/>
    </row>
    <row r="10" spans="1:12" s="17" customFormat="1" ht="35.1" customHeight="1" thickBot="1" x14ac:dyDescent="0.3">
      <c r="A10" s="40" t="s">
        <v>6</v>
      </c>
      <c r="B10" s="342">
        <f>G10+F10+E10+D10+C10</f>
        <v>13064</v>
      </c>
      <c r="C10" s="342">
        <v>8764</v>
      </c>
      <c r="D10" s="342">
        <v>2434</v>
      </c>
      <c r="E10" s="342">
        <v>1697</v>
      </c>
      <c r="F10" s="342">
        <v>7</v>
      </c>
      <c r="G10" s="342">
        <v>162</v>
      </c>
      <c r="H10" s="42" t="s">
        <v>11</v>
      </c>
    </row>
    <row r="11" spans="1:12" s="17" customFormat="1" ht="35.1" customHeight="1" thickTop="1" thickBot="1" x14ac:dyDescent="0.3">
      <c r="A11" s="43" t="s">
        <v>12</v>
      </c>
      <c r="B11" s="343">
        <f>SUM(C11:G11)</f>
        <v>20074</v>
      </c>
      <c r="C11" s="332">
        <v>5932</v>
      </c>
      <c r="D11" s="332">
        <v>359</v>
      </c>
      <c r="E11" s="332">
        <v>367</v>
      </c>
      <c r="F11" s="332">
        <v>13276</v>
      </c>
      <c r="G11" s="332">
        <v>140</v>
      </c>
      <c r="H11" s="45" t="s">
        <v>13</v>
      </c>
    </row>
    <row r="12" spans="1:12" s="17" customFormat="1" ht="35.1" customHeight="1" thickTop="1" x14ac:dyDescent="0.25">
      <c r="A12" s="115" t="s">
        <v>241</v>
      </c>
      <c r="B12" s="344">
        <f>SUM(C12:G12)</f>
        <v>376</v>
      </c>
      <c r="C12" s="345">
        <v>0</v>
      </c>
      <c r="D12" s="345">
        <v>99</v>
      </c>
      <c r="E12" s="345">
        <v>9</v>
      </c>
      <c r="F12" s="345">
        <v>201</v>
      </c>
      <c r="G12" s="345">
        <v>67</v>
      </c>
      <c r="H12" s="66" t="s">
        <v>412</v>
      </c>
    </row>
    <row r="13" spans="1:12" s="17" customFormat="1" ht="40.5" customHeight="1" x14ac:dyDescent="0.25">
      <c r="A13" s="174" t="s">
        <v>4</v>
      </c>
      <c r="B13" s="346">
        <f t="shared" ref="B13:G13" si="0">SUM(B10:B12)</f>
        <v>33514</v>
      </c>
      <c r="C13" s="346">
        <f t="shared" si="0"/>
        <v>14696</v>
      </c>
      <c r="D13" s="346">
        <f t="shared" si="0"/>
        <v>2892</v>
      </c>
      <c r="E13" s="346">
        <f t="shared" si="0"/>
        <v>2073</v>
      </c>
      <c r="F13" s="346">
        <f t="shared" si="0"/>
        <v>13484</v>
      </c>
      <c r="G13" s="346">
        <f t="shared" si="0"/>
        <v>369</v>
      </c>
      <c r="H13" s="192" t="s">
        <v>1</v>
      </c>
    </row>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0"/>
  <sheetViews>
    <sheetView view="pageBreakPreview" zoomScaleNormal="100" zoomScaleSheetLayoutView="100" workbookViewId="0">
      <selection activeCell="A6" sqref="A6:F6"/>
    </sheetView>
  </sheetViews>
  <sheetFormatPr defaultRowHeight="13.2" x14ac:dyDescent="0.25"/>
  <cols>
    <col min="1" max="1" width="45.6640625" customWidth="1"/>
    <col min="2" max="5" width="10.6640625" customWidth="1"/>
    <col min="6" max="6" width="45.6640625" customWidth="1"/>
  </cols>
  <sheetData>
    <row r="1" spans="1:10" s="15" customFormat="1" ht="54" customHeight="1" x14ac:dyDescent="0.25">
      <c r="A1" s="436"/>
      <c r="B1" s="385"/>
      <c r="C1" s="385"/>
      <c r="D1" s="385"/>
      <c r="E1" s="385"/>
      <c r="F1" s="385"/>
    </row>
    <row r="2" spans="1:10" s="35" customFormat="1" ht="21" x14ac:dyDescent="0.25">
      <c r="A2" s="433" t="s">
        <v>346</v>
      </c>
      <c r="B2" s="433"/>
      <c r="C2" s="433"/>
      <c r="D2" s="433"/>
      <c r="E2" s="433"/>
      <c r="F2" s="433"/>
      <c r="G2" s="54"/>
      <c r="H2" s="54"/>
      <c r="I2" s="54"/>
      <c r="J2" s="54"/>
    </row>
    <row r="3" spans="1:10" s="35" customFormat="1" ht="21" x14ac:dyDescent="0.25">
      <c r="A3" s="433" t="s">
        <v>218</v>
      </c>
      <c r="B3" s="433"/>
      <c r="C3" s="433"/>
      <c r="D3" s="433"/>
      <c r="E3" s="433"/>
      <c r="F3" s="433"/>
      <c r="G3" s="54"/>
      <c r="H3" s="54"/>
      <c r="I3" s="54"/>
      <c r="J3" s="54"/>
    </row>
    <row r="4" spans="1:10" s="35" customFormat="1" ht="15.75" customHeight="1" x14ac:dyDescent="0.25">
      <c r="A4" s="435" t="s">
        <v>347</v>
      </c>
      <c r="B4" s="435"/>
      <c r="C4" s="435"/>
      <c r="D4" s="435"/>
      <c r="E4" s="435"/>
      <c r="F4" s="435"/>
      <c r="G4" s="55"/>
      <c r="H4" s="55"/>
      <c r="I4" s="55"/>
      <c r="J4" s="55"/>
    </row>
    <row r="5" spans="1:10" s="35" customFormat="1" ht="15.75" customHeight="1" x14ac:dyDescent="0.25">
      <c r="A5" s="435" t="s">
        <v>217</v>
      </c>
      <c r="B5" s="435"/>
      <c r="C5" s="435"/>
      <c r="D5" s="435"/>
      <c r="E5" s="435"/>
      <c r="F5" s="435"/>
      <c r="G5" s="55"/>
      <c r="H5" s="55"/>
      <c r="I5" s="55"/>
      <c r="J5" s="55"/>
    </row>
    <row r="6" spans="1:10" s="35" customFormat="1" ht="15.75" customHeight="1" x14ac:dyDescent="0.25">
      <c r="A6" s="435" t="s">
        <v>795</v>
      </c>
      <c r="B6" s="435"/>
      <c r="C6" s="435"/>
      <c r="D6" s="435"/>
      <c r="E6" s="435"/>
      <c r="F6" s="435"/>
      <c r="G6" s="55"/>
      <c r="H6" s="55"/>
      <c r="I6" s="55"/>
      <c r="J6" s="55"/>
    </row>
    <row r="7" spans="1:10" s="35" customFormat="1" ht="16.2" x14ac:dyDescent="0.35">
      <c r="A7" s="18" t="s">
        <v>304</v>
      </c>
      <c r="B7" s="56"/>
      <c r="C7" s="57"/>
      <c r="D7" s="58"/>
      <c r="E7" s="58"/>
      <c r="F7" s="37" t="s">
        <v>305</v>
      </c>
    </row>
    <row r="8" spans="1:10" s="17" customFormat="1" ht="17.25" customHeight="1" x14ac:dyDescent="0.25">
      <c r="A8" s="466" t="s">
        <v>34</v>
      </c>
      <c r="B8" s="439" t="s">
        <v>348</v>
      </c>
      <c r="C8" s="440"/>
      <c r="D8" s="440"/>
      <c r="E8" s="440"/>
      <c r="F8" s="427"/>
    </row>
    <row r="9" spans="1:10" s="17" customFormat="1" ht="17.25" customHeight="1" x14ac:dyDescent="0.25">
      <c r="A9" s="457"/>
      <c r="B9" s="186" t="s">
        <v>1</v>
      </c>
      <c r="C9" s="186" t="s">
        <v>145</v>
      </c>
      <c r="D9" s="186" t="s">
        <v>13</v>
      </c>
      <c r="E9" s="186" t="s">
        <v>11</v>
      </c>
      <c r="F9" s="428"/>
    </row>
    <row r="10" spans="1:10" s="17" customFormat="1" ht="17.25" customHeight="1" x14ac:dyDescent="0.25">
      <c r="A10" s="467"/>
      <c r="B10" s="191" t="s">
        <v>4</v>
      </c>
      <c r="C10" s="114" t="s">
        <v>241</v>
      </c>
      <c r="D10" s="114" t="s">
        <v>12</v>
      </c>
      <c r="E10" s="114" t="s">
        <v>6</v>
      </c>
      <c r="F10" s="429"/>
    </row>
    <row r="11" spans="1:10" s="17" customFormat="1" ht="18" customHeight="1" thickBot="1" x14ac:dyDescent="0.3">
      <c r="A11" s="60" t="s">
        <v>36</v>
      </c>
      <c r="B11" s="341">
        <f>SUM(C11:E11)</f>
        <v>34358</v>
      </c>
      <c r="C11" s="342">
        <v>1216</v>
      </c>
      <c r="D11" s="342">
        <v>6917</v>
      </c>
      <c r="E11" s="342">
        <v>26225</v>
      </c>
      <c r="F11" s="42" t="s">
        <v>37</v>
      </c>
    </row>
    <row r="12" spans="1:10" s="17" customFormat="1" ht="18" customHeight="1" thickTop="1" thickBot="1" x14ac:dyDescent="0.3">
      <c r="A12" s="61" t="s">
        <v>38</v>
      </c>
      <c r="B12" s="343">
        <f>SUM(C12:E12)</f>
        <v>0</v>
      </c>
      <c r="C12" s="332">
        <v>0</v>
      </c>
      <c r="D12" s="332">
        <v>0</v>
      </c>
      <c r="E12" s="332">
        <v>0</v>
      </c>
      <c r="F12" s="45" t="s">
        <v>39</v>
      </c>
    </row>
    <row r="13" spans="1:10" s="17" customFormat="1" ht="18" customHeight="1" thickTop="1" thickBot="1" x14ac:dyDescent="0.3">
      <c r="A13" s="60" t="s">
        <v>40</v>
      </c>
      <c r="B13" s="347">
        <f>SUM(C13:E13)</f>
        <v>284</v>
      </c>
      <c r="C13" s="348">
        <v>0</v>
      </c>
      <c r="D13" s="348">
        <v>284</v>
      </c>
      <c r="E13" s="348">
        <v>0</v>
      </c>
      <c r="F13" s="48" t="s">
        <v>41</v>
      </c>
    </row>
    <row r="14" spans="1:10" s="17" customFormat="1" ht="18" customHeight="1" thickTop="1" x14ac:dyDescent="0.25">
      <c r="A14" s="62" t="s">
        <v>42</v>
      </c>
      <c r="B14" s="349">
        <f>SUM(C14:E14)</f>
        <v>0</v>
      </c>
      <c r="C14" s="336">
        <v>0</v>
      </c>
      <c r="D14" s="336">
        <v>0</v>
      </c>
      <c r="E14" s="336">
        <v>0</v>
      </c>
      <c r="F14" s="51" t="s">
        <v>43</v>
      </c>
    </row>
    <row r="15" spans="1:10" s="17" customFormat="1" ht="20.100000000000001" customHeight="1" x14ac:dyDescent="0.25">
      <c r="A15" s="172" t="s">
        <v>4</v>
      </c>
      <c r="B15" s="338">
        <f>B11+B12+B13+B14</f>
        <v>34642</v>
      </c>
      <c r="C15" s="338">
        <f>C11+C12+C13+C14</f>
        <v>1216</v>
      </c>
      <c r="D15" s="338">
        <f>D11+D12+D13+D14</f>
        <v>7201</v>
      </c>
      <c r="E15" s="338">
        <f>E11+E12+E13+E14</f>
        <v>26225</v>
      </c>
      <c r="F15" s="170" t="s">
        <v>44</v>
      </c>
    </row>
    <row r="16" spans="1:10" s="17" customFormat="1" ht="18" customHeight="1" thickBot="1" x14ac:dyDescent="0.3">
      <c r="A16" s="60" t="s">
        <v>45</v>
      </c>
      <c r="B16" s="341">
        <f>SUM(C16:E16)</f>
        <v>20684</v>
      </c>
      <c r="C16" s="342">
        <v>11</v>
      </c>
      <c r="D16" s="342">
        <v>368</v>
      </c>
      <c r="E16" s="342">
        <v>20305</v>
      </c>
      <c r="F16" s="42" t="s">
        <v>46</v>
      </c>
    </row>
    <row r="17" spans="1:6" s="17" customFormat="1" ht="18" customHeight="1" thickTop="1" thickBot="1" x14ac:dyDescent="0.3">
      <c r="A17" s="61" t="s">
        <v>47</v>
      </c>
      <c r="B17" s="343">
        <f>SUM(C17:E17)</f>
        <v>3189</v>
      </c>
      <c r="C17" s="332">
        <v>0</v>
      </c>
      <c r="D17" s="332">
        <v>323</v>
      </c>
      <c r="E17" s="332">
        <v>2866</v>
      </c>
      <c r="F17" s="45" t="s">
        <v>48</v>
      </c>
    </row>
    <row r="18" spans="1:6" s="17" customFormat="1" ht="18" customHeight="1" thickTop="1" thickBot="1" x14ac:dyDescent="0.3">
      <c r="A18" s="60" t="s">
        <v>49</v>
      </c>
      <c r="B18" s="347">
        <f>SUM(C18:E18)</f>
        <v>288</v>
      </c>
      <c r="C18" s="348">
        <v>0</v>
      </c>
      <c r="D18" s="348">
        <v>28</v>
      </c>
      <c r="E18" s="348">
        <v>260</v>
      </c>
      <c r="F18" s="48" t="s">
        <v>50</v>
      </c>
    </row>
    <row r="19" spans="1:6" s="17" customFormat="1" ht="18" customHeight="1" thickTop="1" x14ac:dyDescent="0.25">
      <c r="A19" s="62" t="s">
        <v>42</v>
      </c>
      <c r="B19" s="349">
        <f>SUM(C19:E19)</f>
        <v>3655</v>
      </c>
      <c r="C19" s="336">
        <v>0</v>
      </c>
      <c r="D19" s="336">
        <v>507</v>
      </c>
      <c r="E19" s="336">
        <v>3148</v>
      </c>
      <c r="F19" s="51" t="s">
        <v>51</v>
      </c>
    </row>
    <row r="20" spans="1:6" s="17" customFormat="1" ht="20.100000000000001" customHeight="1" x14ac:dyDescent="0.25">
      <c r="A20" s="172" t="s">
        <v>4</v>
      </c>
      <c r="B20" s="338">
        <f>SUM(B16:B19)</f>
        <v>27816</v>
      </c>
      <c r="C20" s="338">
        <f>SUM(C16:C19)</f>
        <v>11</v>
      </c>
      <c r="D20" s="338">
        <v>1226</v>
      </c>
      <c r="E20" s="338">
        <f>SUM(E16:E19)</f>
        <v>26579</v>
      </c>
      <c r="F20" s="170" t="s">
        <v>44</v>
      </c>
    </row>
    <row r="21" spans="1:6" s="17" customFormat="1" ht="18" customHeight="1" thickBot="1" x14ac:dyDescent="0.3">
      <c r="A21" s="60" t="s">
        <v>52</v>
      </c>
      <c r="B21" s="341">
        <f t="shared" ref="B21:B27" si="0">SUM(C21:E21)</f>
        <v>5111</v>
      </c>
      <c r="C21" s="342">
        <v>66</v>
      </c>
      <c r="D21" s="342">
        <v>761</v>
      </c>
      <c r="E21" s="342">
        <v>4284</v>
      </c>
      <c r="F21" s="42" t="s">
        <v>53</v>
      </c>
    </row>
    <row r="22" spans="1:6" s="17" customFormat="1" ht="18" customHeight="1" thickTop="1" thickBot="1" x14ac:dyDescent="0.3">
      <c r="A22" s="61" t="s">
        <v>54</v>
      </c>
      <c r="B22" s="343">
        <f t="shared" si="0"/>
        <v>11727</v>
      </c>
      <c r="C22" s="332">
        <v>475</v>
      </c>
      <c r="D22" s="332">
        <v>2586</v>
      </c>
      <c r="E22" s="332">
        <v>8666</v>
      </c>
      <c r="F22" s="45" t="s">
        <v>55</v>
      </c>
    </row>
    <row r="23" spans="1:6" s="17" customFormat="1" ht="18" customHeight="1" thickTop="1" thickBot="1" x14ac:dyDescent="0.3">
      <c r="A23" s="60" t="s">
        <v>56</v>
      </c>
      <c r="B23" s="347">
        <f t="shared" si="0"/>
        <v>13649</v>
      </c>
      <c r="C23" s="348">
        <v>4</v>
      </c>
      <c r="D23" s="348">
        <v>876</v>
      </c>
      <c r="E23" s="348">
        <v>12769</v>
      </c>
      <c r="F23" s="48" t="s">
        <v>57</v>
      </c>
    </row>
    <row r="24" spans="1:6" s="17" customFormat="1" ht="18" customHeight="1" thickTop="1" thickBot="1" x14ac:dyDescent="0.3">
      <c r="A24" s="61" t="s">
        <v>58</v>
      </c>
      <c r="B24" s="343">
        <f t="shared" si="0"/>
        <v>6358</v>
      </c>
      <c r="C24" s="332">
        <v>512</v>
      </c>
      <c r="D24" s="332">
        <v>1531</v>
      </c>
      <c r="E24" s="332">
        <v>4315</v>
      </c>
      <c r="F24" s="45" t="s">
        <v>59</v>
      </c>
    </row>
    <row r="25" spans="1:6" s="17" customFormat="1" ht="18" customHeight="1" thickTop="1" thickBot="1" x14ac:dyDescent="0.3">
      <c r="A25" s="60" t="s">
        <v>60</v>
      </c>
      <c r="B25" s="347">
        <f t="shared" si="0"/>
        <v>49020</v>
      </c>
      <c r="C25" s="348">
        <v>648</v>
      </c>
      <c r="D25" s="348">
        <v>2790</v>
      </c>
      <c r="E25" s="348">
        <v>45582</v>
      </c>
      <c r="F25" s="48" t="s">
        <v>61</v>
      </c>
    </row>
    <row r="26" spans="1:6" s="17" customFormat="1" ht="18" customHeight="1" thickTop="1" thickBot="1" x14ac:dyDescent="0.3">
      <c r="A26" s="61" t="s">
        <v>62</v>
      </c>
      <c r="B26" s="343">
        <f t="shared" si="0"/>
        <v>3534</v>
      </c>
      <c r="C26" s="332">
        <v>0</v>
      </c>
      <c r="D26" s="332">
        <v>1303</v>
      </c>
      <c r="E26" s="332">
        <v>2231</v>
      </c>
      <c r="F26" s="45" t="s">
        <v>63</v>
      </c>
    </row>
    <row r="27" spans="1:6" s="17" customFormat="1" ht="18" customHeight="1" thickTop="1" x14ac:dyDescent="0.25">
      <c r="A27" s="65" t="s">
        <v>64</v>
      </c>
      <c r="B27" s="344">
        <f t="shared" si="0"/>
        <v>170132</v>
      </c>
      <c r="C27" s="345">
        <v>7348</v>
      </c>
      <c r="D27" s="345">
        <v>4633</v>
      </c>
      <c r="E27" s="345">
        <v>158151</v>
      </c>
      <c r="F27" s="66" t="s">
        <v>65</v>
      </c>
    </row>
    <row r="28" spans="1:6" s="17" customFormat="1" ht="20.100000000000001" customHeight="1" x14ac:dyDescent="0.25">
      <c r="A28" s="173" t="s">
        <v>4</v>
      </c>
      <c r="B28" s="346">
        <f>SUM(B21:B27)</f>
        <v>259531</v>
      </c>
      <c r="C28" s="346">
        <f>SUM(C21:C27)</f>
        <v>9053</v>
      </c>
      <c r="D28" s="346">
        <f>SUM(D21:D27)</f>
        <v>14480</v>
      </c>
      <c r="E28" s="346">
        <f>SUM(E21:E27)</f>
        <v>235998</v>
      </c>
      <c r="F28" s="171" t="s">
        <v>44</v>
      </c>
    </row>
    <row r="29" spans="1:6" s="17" customFormat="1" ht="27" customHeight="1" x14ac:dyDescent="0.25">
      <c r="A29" s="52" t="s">
        <v>66</v>
      </c>
      <c r="B29" s="338">
        <f>SUM(B15+B20+B28)</f>
        <v>321989</v>
      </c>
      <c r="C29" s="338">
        <f>SUM(C15+C20+C28)</f>
        <v>10280</v>
      </c>
      <c r="D29" s="338">
        <f>SUM(D15+D20+D28)</f>
        <v>22907</v>
      </c>
      <c r="E29" s="338">
        <f>SUM(E15+E20+E28)</f>
        <v>288802</v>
      </c>
      <c r="F29" s="69" t="s">
        <v>67</v>
      </c>
    </row>
    <row r="30" spans="1:6" x14ac:dyDescent="0.25">
      <c r="A30" s="306"/>
      <c r="B30" s="306"/>
      <c r="C30" s="306"/>
      <c r="D30" s="306"/>
      <c r="E30" s="306"/>
      <c r="F30" s="306"/>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5"/>
  <sheetViews>
    <sheetView view="pageBreakPreview" zoomScaleNormal="100" zoomScaleSheetLayoutView="100" workbookViewId="0">
      <selection activeCell="C13" sqref="C13"/>
    </sheetView>
  </sheetViews>
  <sheetFormatPr defaultRowHeight="13.2" x14ac:dyDescent="0.25"/>
  <cols>
    <col min="1" max="1" width="25.6640625" style="13" customWidth="1"/>
    <col min="2" max="9" width="11.6640625" style="14" customWidth="1"/>
    <col min="10" max="10" width="25.6640625" style="13" customWidth="1"/>
  </cols>
  <sheetData>
    <row r="1" spans="1:15" s="15" customFormat="1" ht="54" customHeight="1" x14ac:dyDescent="0.25">
      <c r="A1" s="436"/>
      <c r="B1" s="385"/>
      <c r="C1" s="385"/>
      <c r="D1" s="385"/>
      <c r="E1" s="385"/>
      <c r="F1" s="385"/>
      <c r="G1" s="385"/>
      <c r="H1" s="385"/>
      <c r="I1" s="385"/>
      <c r="J1" s="385"/>
    </row>
    <row r="2" spans="1:15" s="6" customFormat="1" ht="21" x14ac:dyDescent="0.25">
      <c r="A2" s="433" t="s">
        <v>349</v>
      </c>
      <c r="B2" s="433"/>
      <c r="C2" s="433"/>
      <c r="D2" s="433"/>
      <c r="E2" s="433"/>
      <c r="F2" s="433"/>
      <c r="G2" s="433"/>
      <c r="H2" s="468"/>
      <c r="I2" s="468"/>
      <c r="J2" s="468"/>
      <c r="K2" s="12"/>
      <c r="L2" s="12"/>
      <c r="M2" s="12"/>
      <c r="N2" s="12"/>
      <c r="O2" s="12"/>
    </row>
    <row r="3" spans="1:15" s="6" customFormat="1" ht="21" x14ac:dyDescent="0.25">
      <c r="A3" s="433" t="s">
        <v>218</v>
      </c>
      <c r="B3" s="433"/>
      <c r="C3" s="433"/>
      <c r="D3" s="433"/>
      <c r="E3" s="433"/>
      <c r="F3" s="433"/>
      <c r="G3" s="433"/>
      <c r="H3" s="468"/>
      <c r="I3" s="468"/>
      <c r="J3" s="468"/>
      <c r="K3" s="5"/>
      <c r="L3" s="12"/>
      <c r="M3" s="12"/>
      <c r="N3" s="12"/>
      <c r="O3" s="12"/>
    </row>
    <row r="4" spans="1:15" s="6" customFormat="1" ht="15.75" customHeight="1" x14ac:dyDescent="0.25">
      <c r="A4" s="435" t="s">
        <v>350</v>
      </c>
      <c r="B4" s="435"/>
      <c r="C4" s="435"/>
      <c r="D4" s="435"/>
      <c r="E4" s="435"/>
      <c r="F4" s="435"/>
      <c r="G4" s="435"/>
      <c r="H4" s="469"/>
      <c r="I4" s="469"/>
      <c r="J4" s="469"/>
      <c r="K4" s="11"/>
      <c r="L4" s="11"/>
      <c r="M4" s="11"/>
      <c r="N4" s="11"/>
      <c r="O4" s="11"/>
    </row>
    <row r="5" spans="1:15" s="6" customFormat="1" ht="15.75" customHeight="1" x14ac:dyDescent="0.25">
      <c r="A5" s="435" t="s">
        <v>217</v>
      </c>
      <c r="B5" s="435"/>
      <c r="C5" s="435"/>
      <c r="D5" s="435"/>
      <c r="E5" s="435"/>
      <c r="F5" s="435"/>
      <c r="G5" s="435"/>
      <c r="H5" s="469"/>
      <c r="I5" s="469"/>
      <c r="J5" s="469"/>
      <c r="K5" s="7"/>
      <c r="L5" s="11"/>
      <c r="M5" s="11"/>
      <c r="N5" s="11"/>
      <c r="O5" s="11"/>
    </row>
    <row r="6" spans="1:15" s="6" customFormat="1" ht="15.75" customHeight="1" x14ac:dyDescent="0.25">
      <c r="A6" s="451" t="s">
        <v>795</v>
      </c>
      <c r="B6" s="451"/>
      <c r="C6" s="451"/>
      <c r="D6" s="451"/>
      <c r="E6" s="451"/>
      <c r="F6" s="451"/>
      <c r="G6" s="451"/>
      <c r="H6" s="470"/>
      <c r="I6" s="470"/>
      <c r="J6" s="470"/>
      <c r="K6" s="7"/>
      <c r="L6" s="11"/>
      <c r="M6" s="11"/>
      <c r="N6" s="11"/>
      <c r="O6" s="11"/>
    </row>
    <row r="7" spans="1:15" s="6" customFormat="1" ht="17.399999999999999" x14ac:dyDescent="0.25">
      <c r="A7" s="34" t="s">
        <v>306</v>
      </c>
      <c r="I7" s="10"/>
      <c r="J7" s="8" t="s">
        <v>307</v>
      </c>
      <c r="L7" s="8"/>
      <c r="M7" s="9"/>
    </row>
    <row r="8" spans="1:15" s="17" customFormat="1" ht="36" customHeight="1" x14ac:dyDescent="0.25">
      <c r="A8" s="466" t="s">
        <v>219</v>
      </c>
      <c r="B8" s="434" t="s">
        <v>318</v>
      </c>
      <c r="C8" s="434"/>
      <c r="D8" s="434" t="s">
        <v>351</v>
      </c>
      <c r="E8" s="434"/>
      <c r="F8" s="434" t="s">
        <v>234</v>
      </c>
      <c r="G8" s="434"/>
      <c r="H8" s="434" t="s">
        <v>233</v>
      </c>
      <c r="I8" s="434"/>
      <c r="J8" s="437" t="s">
        <v>220</v>
      </c>
    </row>
    <row r="9" spans="1:15" s="17" customFormat="1" ht="17.25" customHeight="1" x14ac:dyDescent="0.25">
      <c r="A9" s="457"/>
      <c r="B9" s="149" t="s">
        <v>221</v>
      </c>
      <c r="C9" s="149" t="s">
        <v>222</v>
      </c>
      <c r="D9" s="149" t="s">
        <v>221</v>
      </c>
      <c r="E9" s="149" t="s">
        <v>222</v>
      </c>
      <c r="F9" s="149" t="s">
        <v>221</v>
      </c>
      <c r="G9" s="149" t="s">
        <v>222</v>
      </c>
      <c r="H9" s="149" t="s">
        <v>221</v>
      </c>
      <c r="I9" s="149" t="s">
        <v>222</v>
      </c>
      <c r="J9" s="425"/>
    </row>
    <row r="10" spans="1:15" s="17" customFormat="1" ht="17.25" customHeight="1" x14ac:dyDescent="0.25">
      <c r="A10" s="467"/>
      <c r="B10" s="129" t="s">
        <v>223</v>
      </c>
      <c r="C10" s="129" t="s">
        <v>224</v>
      </c>
      <c r="D10" s="129" t="s">
        <v>223</v>
      </c>
      <c r="E10" s="129" t="s">
        <v>224</v>
      </c>
      <c r="F10" s="129" t="s">
        <v>223</v>
      </c>
      <c r="G10" s="129" t="s">
        <v>224</v>
      </c>
      <c r="H10" s="129" t="s">
        <v>223</v>
      </c>
      <c r="I10" s="129" t="s">
        <v>224</v>
      </c>
      <c r="J10" s="438"/>
    </row>
    <row r="11" spans="1:15" s="17" customFormat="1" ht="35.1" customHeight="1" thickBot="1" x14ac:dyDescent="0.3">
      <c r="A11" s="119" t="s">
        <v>225</v>
      </c>
      <c r="B11" s="281">
        <f t="shared" ref="B11:C14" si="0">SUM(H11+F11+D11)</f>
        <v>18105559</v>
      </c>
      <c r="C11" s="281">
        <f t="shared" si="0"/>
        <v>565874</v>
      </c>
      <c r="D11" s="41">
        <v>0</v>
      </c>
      <c r="E11" s="41">
        <v>0</v>
      </c>
      <c r="F11" s="41">
        <v>4408879</v>
      </c>
      <c r="G11" s="41">
        <v>111893</v>
      </c>
      <c r="H11" s="41">
        <v>13696680</v>
      </c>
      <c r="I11" s="41">
        <v>453981</v>
      </c>
      <c r="J11" s="120" t="s">
        <v>226</v>
      </c>
    </row>
    <row r="12" spans="1:15" s="17" customFormat="1" ht="35.1" customHeight="1" thickTop="1" thickBot="1" x14ac:dyDescent="0.3">
      <c r="A12" s="121" t="s">
        <v>227</v>
      </c>
      <c r="B12" s="282">
        <f t="shared" si="0"/>
        <v>208643751</v>
      </c>
      <c r="C12" s="282">
        <f>I12+G12+E12</f>
        <v>33837</v>
      </c>
      <c r="D12" s="44">
        <v>222007</v>
      </c>
      <c r="E12" s="44">
        <v>121</v>
      </c>
      <c r="F12" s="44">
        <v>24826104</v>
      </c>
      <c r="G12" s="44">
        <v>10378</v>
      </c>
      <c r="H12" s="44">
        <v>183595640</v>
      </c>
      <c r="I12" s="44">
        <v>23338</v>
      </c>
      <c r="J12" s="122" t="s">
        <v>228</v>
      </c>
    </row>
    <row r="13" spans="1:15" s="17" customFormat="1" ht="35.1" customHeight="1" thickTop="1" thickBot="1" x14ac:dyDescent="0.3">
      <c r="A13" s="123" t="s">
        <v>229</v>
      </c>
      <c r="B13" s="283">
        <f t="shared" si="0"/>
        <v>427593464</v>
      </c>
      <c r="C13" s="283">
        <f t="shared" si="0"/>
        <v>21192</v>
      </c>
      <c r="D13" s="47">
        <v>7059920</v>
      </c>
      <c r="E13" s="47">
        <v>603</v>
      </c>
      <c r="F13" s="47">
        <v>110177160</v>
      </c>
      <c r="G13" s="47">
        <v>3044</v>
      </c>
      <c r="H13" s="47">
        <v>310356384</v>
      </c>
      <c r="I13" s="47">
        <v>17545</v>
      </c>
      <c r="J13" s="124" t="s">
        <v>230</v>
      </c>
    </row>
    <row r="14" spans="1:15" s="17" customFormat="1" ht="35.1" customHeight="1" thickTop="1" x14ac:dyDescent="0.25">
      <c r="A14" s="125" t="s">
        <v>231</v>
      </c>
      <c r="B14" s="284">
        <f t="shared" si="0"/>
        <v>1494322214</v>
      </c>
      <c r="C14" s="284">
        <f t="shared" si="0"/>
        <v>117308</v>
      </c>
      <c r="D14" s="50">
        <v>20413827</v>
      </c>
      <c r="E14" s="50">
        <v>45298</v>
      </c>
      <c r="F14" s="50">
        <v>156197458</v>
      </c>
      <c r="G14" s="50">
        <v>21395</v>
      </c>
      <c r="H14" s="50">
        <v>1317710929</v>
      </c>
      <c r="I14" s="50">
        <v>50615</v>
      </c>
      <c r="J14" s="126" t="s">
        <v>232</v>
      </c>
    </row>
    <row r="15" spans="1:15" s="17" customFormat="1" ht="45.75" customHeight="1" x14ac:dyDescent="0.25">
      <c r="A15" s="169" t="s">
        <v>235</v>
      </c>
      <c r="B15" s="285">
        <f t="shared" ref="B15:H15" si="1">SUM(B11:B14)</f>
        <v>2148664988</v>
      </c>
      <c r="C15" s="285">
        <f t="shared" si="1"/>
        <v>738211</v>
      </c>
      <c r="D15" s="285">
        <f t="shared" si="1"/>
        <v>27695754</v>
      </c>
      <c r="E15" s="285">
        <f t="shared" si="1"/>
        <v>46022</v>
      </c>
      <c r="F15" s="285">
        <f t="shared" si="1"/>
        <v>295609601</v>
      </c>
      <c r="G15" s="285">
        <f t="shared" si="1"/>
        <v>146710</v>
      </c>
      <c r="H15" s="285">
        <f t="shared" si="1"/>
        <v>1825359633</v>
      </c>
      <c r="I15" s="285">
        <f>SUM(I11:I14)</f>
        <v>545479</v>
      </c>
      <c r="J15" s="168" t="s">
        <v>255</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16"/>
  <sheetViews>
    <sheetView view="pageBreakPreview" zoomScaleNormal="100" zoomScaleSheetLayoutView="100" workbookViewId="0">
      <selection activeCell="A6" sqref="A6:R6"/>
    </sheetView>
  </sheetViews>
  <sheetFormatPr defaultRowHeight="13.2" x14ac:dyDescent="0.25"/>
  <cols>
    <col min="1" max="1" width="18.6640625" style="13" customWidth="1"/>
    <col min="2" max="17" width="9.6640625" style="14" customWidth="1"/>
    <col min="18" max="18" width="18.6640625" style="13" customWidth="1"/>
  </cols>
  <sheetData>
    <row r="1" spans="1:23" s="15" customFormat="1" ht="54" customHeight="1" x14ac:dyDescent="0.25">
      <c r="A1" s="436"/>
      <c r="B1" s="436"/>
      <c r="C1" s="436"/>
      <c r="D1" s="436"/>
      <c r="E1" s="436"/>
      <c r="F1" s="436"/>
      <c r="G1" s="436"/>
      <c r="H1" s="436"/>
      <c r="I1" s="436"/>
      <c r="J1" s="436"/>
      <c r="K1" s="436"/>
      <c r="L1" s="436"/>
      <c r="M1" s="436"/>
      <c r="N1" s="436"/>
      <c r="O1" s="436"/>
      <c r="P1" s="436"/>
      <c r="Q1" s="436"/>
      <c r="R1" s="436"/>
    </row>
    <row r="2" spans="1:23" s="6" customFormat="1" ht="15.75" customHeight="1" x14ac:dyDescent="0.25">
      <c r="A2" s="433" t="s">
        <v>352</v>
      </c>
      <c r="B2" s="433"/>
      <c r="C2" s="433"/>
      <c r="D2" s="433"/>
      <c r="E2" s="433"/>
      <c r="F2" s="433"/>
      <c r="G2" s="433"/>
      <c r="H2" s="468"/>
      <c r="I2" s="468"/>
      <c r="J2" s="468"/>
      <c r="K2" s="468"/>
      <c r="L2" s="468"/>
      <c r="M2" s="468"/>
      <c r="N2" s="468"/>
      <c r="O2" s="468"/>
      <c r="P2" s="468"/>
      <c r="Q2" s="468"/>
      <c r="R2" s="468"/>
      <c r="S2" s="12"/>
      <c r="T2" s="12"/>
      <c r="U2" s="12"/>
      <c r="V2" s="12"/>
      <c r="W2" s="12"/>
    </row>
    <row r="3" spans="1:23" s="6" customFormat="1" ht="15.75" customHeight="1" x14ac:dyDescent="0.25">
      <c r="A3" s="433" t="s">
        <v>218</v>
      </c>
      <c r="B3" s="433"/>
      <c r="C3" s="433"/>
      <c r="D3" s="433"/>
      <c r="E3" s="433"/>
      <c r="F3" s="433"/>
      <c r="G3" s="433"/>
      <c r="H3" s="468"/>
      <c r="I3" s="468"/>
      <c r="J3" s="468"/>
      <c r="K3" s="468"/>
      <c r="L3" s="468"/>
      <c r="M3" s="468"/>
      <c r="N3" s="468"/>
      <c r="O3" s="468"/>
      <c r="P3" s="468"/>
      <c r="Q3" s="468"/>
      <c r="R3" s="468"/>
      <c r="S3" s="5"/>
      <c r="T3" s="12"/>
      <c r="U3" s="12"/>
      <c r="V3" s="12"/>
      <c r="W3" s="12"/>
    </row>
    <row r="4" spans="1:23" s="6" customFormat="1" ht="15.75" customHeight="1" x14ac:dyDescent="0.25">
      <c r="A4" s="435" t="s">
        <v>353</v>
      </c>
      <c r="B4" s="435"/>
      <c r="C4" s="435"/>
      <c r="D4" s="435"/>
      <c r="E4" s="435"/>
      <c r="F4" s="435"/>
      <c r="G4" s="435"/>
      <c r="H4" s="469"/>
      <c r="I4" s="469"/>
      <c r="J4" s="469"/>
      <c r="K4" s="469"/>
      <c r="L4" s="469"/>
      <c r="M4" s="469"/>
      <c r="N4" s="469"/>
      <c r="O4" s="469"/>
      <c r="P4" s="469"/>
      <c r="Q4" s="469"/>
      <c r="R4" s="469"/>
      <c r="S4" s="11"/>
      <c r="T4" s="11"/>
      <c r="U4" s="11"/>
      <c r="V4" s="11"/>
      <c r="W4" s="11"/>
    </row>
    <row r="5" spans="1:23" s="6" customFormat="1" ht="15.75" customHeight="1" x14ac:dyDescent="0.25">
      <c r="A5" s="435" t="s">
        <v>217</v>
      </c>
      <c r="B5" s="435"/>
      <c r="C5" s="435"/>
      <c r="D5" s="435"/>
      <c r="E5" s="435"/>
      <c r="F5" s="435"/>
      <c r="G5" s="435"/>
      <c r="H5" s="469"/>
      <c r="I5" s="469"/>
      <c r="J5" s="469"/>
      <c r="K5" s="469"/>
      <c r="L5" s="469"/>
      <c r="M5" s="469"/>
      <c r="N5" s="469"/>
      <c r="O5" s="469"/>
      <c r="P5" s="469"/>
      <c r="Q5" s="469"/>
      <c r="R5" s="469"/>
      <c r="S5" s="7"/>
      <c r="T5" s="11"/>
      <c r="U5" s="11"/>
      <c r="V5" s="11"/>
      <c r="W5" s="11"/>
    </row>
    <row r="6" spans="1:23" s="6" customFormat="1" ht="17.25" customHeight="1" x14ac:dyDescent="0.25">
      <c r="A6" s="451" t="s">
        <v>795</v>
      </c>
      <c r="B6" s="451"/>
      <c r="C6" s="451"/>
      <c r="D6" s="451"/>
      <c r="E6" s="451"/>
      <c r="F6" s="451"/>
      <c r="G6" s="451"/>
      <c r="H6" s="451"/>
      <c r="I6" s="451"/>
      <c r="J6" s="451"/>
      <c r="K6" s="451"/>
      <c r="L6" s="451"/>
      <c r="M6" s="451"/>
      <c r="N6" s="451"/>
      <c r="O6" s="451"/>
      <c r="P6" s="451"/>
      <c r="Q6" s="451"/>
      <c r="R6" s="451"/>
      <c r="S6" s="7"/>
      <c r="T6" s="11"/>
      <c r="U6" s="11"/>
      <c r="V6" s="11"/>
      <c r="W6" s="11"/>
    </row>
    <row r="7" spans="1:23" s="6" customFormat="1" ht="29.25" customHeight="1" x14ac:dyDescent="0.25">
      <c r="A7" s="367" t="s">
        <v>308</v>
      </c>
      <c r="B7" s="368"/>
      <c r="C7" s="368"/>
      <c r="D7" s="368"/>
      <c r="E7" s="368"/>
      <c r="Q7" s="10"/>
      <c r="R7" s="8" t="s">
        <v>309</v>
      </c>
      <c r="T7" s="8"/>
      <c r="U7" s="9"/>
    </row>
    <row r="8" spans="1:23" s="17" customFormat="1" ht="17.25" customHeight="1" x14ac:dyDescent="0.25">
      <c r="A8" s="466" t="s">
        <v>219</v>
      </c>
      <c r="B8" s="440" t="s">
        <v>318</v>
      </c>
      <c r="C8" s="440"/>
      <c r="D8" s="440"/>
      <c r="E8" s="440"/>
      <c r="F8" s="440" t="s">
        <v>351</v>
      </c>
      <c r="G8" s="440"/>
      <c r="H8" s="440"/>
      <c r="I8" s="440"/>
      <c r="J8" s="440" t="s">
        <v>234</v>
      </c>
      <c r="K8" s="440"/>
      <c r="L8" s="440"/>
      <c r="M8" s="440"/>
      <c r="N8" s="440" t="s">
        <v>233</v>
      </c>
      <c r="O8" s="440"/>
      <c r="P8" s="440"/>
      <c r="Q8" s="440"/>
      <c r="R8" s="437" t="s">
        <v>220</v>
      </c>
    </row>
    <row r="9" spans="1:23" s="17" customFormat="1" ht="29.25" customHeight="1" x14ac:dyDescent="0.25">
      <c r="A9" s="457"/>
      <c r="B9" s="474" t="s">
        <v>354</v>
      </c>
      <c r="C9" s="471" t="s">
        <v>355</v>
      </c>
      <c r="D9" s="475" t="s">
        <v>242</v>
      </c>
      <c r="E9" s="476"/>
      <c r="F9" s="474" t="s">
        <v>354</v>
      </c>
      <c r="G9" s="471" t="s">
        <v>355</v>
      </c>
      <c r="H9" s="475" t="s">
        <v>242</v>
      </c>
      <c r="I9" s="476"/>
      <c r="J9" s="474" t="s">
        <v>354</v>
      </c>
      <c r="K9" s="471" t="s">
        <v>355</v>
      </c>
      <c r="L9" s="475" t="s">
        <v>242</v>
      </c>
      <c r="M9" s="476"/>
      <c r="N9" s="474" t="s">
        <v>354</v>
      </c>
      <c r="O9" s="471" t="s">
        <v>355</v>
      </c>
      <c r="P9" s="475" t="s">
        <v>242</v>
      </c>
      <c r="Q9" s="476"/>
      <c r="R9" s="425"/>
    </row>
    <row r="10" spans="1:23" s="17" customFormat="1" ht="29.25" customHeight="1" x14ac:dyDescent="0.25">
      <c r="A10" s="457"/>
      <c r="B10" s="425"/>
      <c r="C10" s="472"/>
      <c r="D10" s="128" t="s">
        <v>237</v>
      </c>
      <c r="E10" s="128" t="s">
        <v>238</v>
      </c>
      <c r="F10" s="425"/>
      <c r="G10" s="472"/>
      <c r="H10" s="128" t="s">
        <v>237</v>
      </c>
      <c r="I10" s="128" t="s">
        <v>238</v>
      </c>
      <c r="J10" s="425"/>
      <c r="K10" s="472"/>
      <c r="L10" s="128" t="s">
        <v>237</v>
      </c>
      <c r="M10" s="128" t="s">
        <v>238</v>
      </c>
      <c r="N10" s="425"/>
      <c r="O10" s="472"/>
      <c r="P10" s="128" t="s">
        <v>237</v>
      </c>
      <c r="Q10" s="128" t="s">
        <v>238</v>
      </c>
      <c r="R10" s="425"/>
    </row>
    <row r="11" spans="1:23" s="17" customFormat="1" ht="29.25" customHeight="1" x14ac:dyDescent="0.25">
      <c r="A11" s="467"/>
      <c r="B11" s="438"/>
      <c r="C11" s="473"/>
      <c r="D11" s="129" t="s">
        <v>239</v>
      </c>
      <c r="E11" s="129" t="s">
        <v>240</v>
      </c>
      <c r="F11" s="438"/>
      <c r="G11" s="473"/>
      <c r="H11" s="129" t="s">
        <v>239</v>
      </c>
      <c r="I11" s="129" t="s">
        <v>240</v>
      </c>
      <c r="J11" s="438"/>
      <c r="K11" s="473"/>
      <c r="L11" s="129" t="s">
        <v>239</v>
      </c>
      <c r="M11" s="129" t="s">
        <v>240</v>
      </c>
      <c r="N11" s="438"/>
      <c r="O11" s="473"/>
      <c r="P11" s="129" t="s">
        <v>239</v>
      </c>
      <c r="Q11" s="129" t="s">
        <v>240</v>
      </c>
      <c r="R11" s="438"/>
    </row>
    <row r="12" spans="1:23" s="17" customFormat="1" ht="50.25" customHeight="1" thickBot="1" x14ac:dyDescent="0.3">
      <c r="A12" s="119" t="s">
        <v>225</v>
      </c>
      <c r="B12" s="307">
        <f t="shared" ref="B12:E15" si="0">SUM(N12+J12+F12)</f>
        <v>5511</v>
      </c>
      <c r="C12" s="307">
        <f>O12+K12+G12</f>
        <v>3557</v>
      </c>
      <c r="D12" s="307">
        <f>H12+L12+P12</f>
        <v>888255</v>
      </c>
      <c r="E12" s="307">
        <f t="shared" si="0"/>
        <v>987770</v>
      </c>
      <c r="F12" s="130">
        <v>0</v>
      </c>
      <c r="G12" s="130">
        <v>0</v>
      </c>
      <c r="H12" s="130">
        <v>0</v>
      </c>
      <c r="I12" s="130">
        <v>0</v>
      </c>
      <c r="J12" s="130">
        <v>970</v>
      </c>
      <c r="K12" s="130">
        <v>3934</v>
      </c>
      <c r="L12" s="130">
        <v>150632</v>
      </c>
      <c r="M12" s="130">
        <v>163260</v>
      </c>
      <c r="N12" s="130">
        <v>4541</v>
      </c>
      <c r="O12" s="130">
        <v>-377</v>
      </c>
      <c r="P12" s="130">
        <v>737623</v>
      </c>
      <c r="Q12" s="130">
        <v>824510</v>
      </c>
      <c r="R12" s="120" t="s">
        <v>226</v>
      </c>
    </row>
    <row r="13" spans="1:23" s="17" customFormat="1" ht="50.25" customHeight="1" thickTop="1" thickBot="1" x14ac:dyDescent="0.3">
      <c r="A13" s="121" t="s">
        <v>227</v>
      </c>
      <c r="B13" s="308">
        <f t="shared" si="0"/>
        <v>86</v>
      </c>
      <c r="C13" s="308">
        <f t="shared" si="0"/>
        <v>13408</v>
      </c>
      <c r="D13" s="308">
        <f t="shared" ref="D13:D15" si="1">H13+L13+P13</f>
        <v>70850</v>
      </c>
      <c r="E13" s="308">
        <f t="shared" si="0"/>
        <v>322144</v>
      </c>
      <c r="F13" s="131">
        <v>0</v>
      </c>
      <c r="G13" s="131">
        <v>587</v>
      </c>
      <c r="H13" s="131">
        <v>660</v>
      </c>
      <c r="I13" s="131">
        <v>2018</v>
      </c>
      <c r="J13" s="131">
        <v>19</v>
      </c>
      <c r="K13" s="131">
        <v>2837</v>
      </c>
      <c r="L13" s="131">
        <v>4734</v>
      </c>
      <c r="M13" s="131">
        <v>18233</v>
      </c>
      <c r="N13" s="131">
        <v>67</v>
      </c>
      <c r="O13" s="131">
        <v>9984</v>
      </c>
      <c r="P13" s="131">
        <v>65456</v>
      </c>
      <c r="Q13" s="131">
        <v>301893</v>
      </c>
      <c r="R13" s="122" t="s">
        <v>228</v>
      </c>
    </row>
    <row r="14" spans="1:23" s="17" customFormat="1" ht="50.25" customHeight="1" thickTop="1" thickBot="1" x14ac:dyDescent="0.3">
      <c r="A14" s="123" t="s">
        <v>229</v>
      </c>
      <c r="B14" s="309">
        <f t="shared" si="0"/>
        <v>953</v>
      </c>
      <c r="C14" s="309">
        <f t="shared" si="0"/>
        <v>35256</v>
      </c>
      <c r="D14" s="309">
        <f t="shared" si="1"/>
        <v>149500</v>
      </c>
      <c r="E14" s="309">
        <f t="shared" si="0"/>
        <v>549089</v>
      </c>
      <c r="F14" s="132">
        <v>0</v>
      </c>
      <c r="G14" s="132">
        <v>584</v>
      </c>
      <c r="H14" s="132">
        <v>499</v>
      </c>
      <c r="I14" s="132">
        <v>5277</v>
      </c>
      <c r="J14" s="132">
        <v>41</v>
      </c>
      <c r="K14" s="132">
        <v>11613</v>
      </c>
      <c r="L14" s="132">
        <v>45104</v>
      </c>
      <c r="M14" s="132">
        <v>98792</v>
      </c>
      <c r="N14" s="132">
        <v>912</v>
      </c>
      <c r="O14" s="132">
        <v>23059</v>
      </c>
      <c r="P14" s="132">
        <v>103897</v>
      </c>
      <c r="Q14" s="132">
        <v>445020</v>
      </c>
      <c r="R14" s="124" t="s">
        <v>230</v>
      </c>
    </row>
    <row r="15" spans="1:23" s="17" customFormat="1" ht="50.25" customHeight="1" thickTop="1" x14ac:dyDescent="0.25">
      <c r="A15" s="125" t="s">
        <v>241</v>
      </c>
      <c r="B15" s="310">
        <f t="shared" si="0"/>
        <v>16721</v>
      </c>
      <c r="C15" s="310">
        <f t="shared" si="0"/>
        <v>143562</v>
      </c>
      <c r="D15" s="310">
        <f t="shared" si="1"/>
        <v>1868750</v>
      </c>
      <c r="E15" s="310">
        <f t="shared" si="0"/>
        <v>3292357</v>
      </c>
      <c r="F15" s="133">
        <v>1413</v>
      </c>
      <c r="G15" s="133">
        <v>12644</v>
      </c>
      <c r="H15" s="133">
        <v>237782</v>
      </c>
      <c r="I15" s="133">
        <v>275775</v>
      </c>
      <c r="J15" s="133">
        <v>-429</v>
      </c>
      <c r="K15" s="133">
        <v>11933</v>
      </c>
      <c r="L15" s="133">
        <v>134574</v>
      </c>
      <c r="M15" s="133">
        <v>269259</v>
      </c>
      <c r="N15" s="133">
        <v>15737</v>
      </c>
      <c r="O15" s="133">
        <v>118985</v>
      </c>
      <c r="P15" s="133">
        <v>1496394</v>
      </c>
      <c r="Q15" s="133">
        <v>2747323</v>
      </c>
      <c r="R15" s="126" t="s">
        <v>243</v>
      </c>
    </row>
    <row r="16" spans="1:23" s="17" customFormat="1" ht="50.25" customHeight="1" x14ac:dyDescent="0.25">
      <c r="A16" s="169" t="s">
        <v>235</v>
      </c>
      <c r="B16" s="311">
        <f t="shared" ref="B16:Q16" si="2">SUM(B12:B15)</f>
        <v>23271</v>
      </c>
      <c r="C16" s="311">
        <f t="shared" si="2"/>
        <v>195783</v>
      </c>
      <c r="D16" s="311">
        <f t="shared" si="2"/>
        <v>2977355</v>
      </c>
      <c r="E16" s="311">
        <f t="shared" si="2"/>
        <v>5151360</v>
      </c>
      <c r="F16" s="311">
        <f t="shared" si="2"/>
        <v>1413</v>
      </c>
      <c r="G16" s="311">
        <f t="shared" si="2"/>
        <v>13815</v>
      </c>
      <c r="H16" s="311">
        <f t="shared" si="2"/>
        <v>238941</v>
      </c>
      <c r="I16" s="311">
        <f t="shared" si="2"/>
        <v>283070</v>
      </c>
      <c r="J16" s="311">
        <f t="shared" si="2"/>
        <v>601</v>
      </c>
      <c r="K16" s="311">
        <f t="shared" si="2"/>
        <v>30317</v>
      </c>
      <c r="L16" s="311">
        <f t="shared" si="2"/>
        <v>335044</v>
      </c>
      <c r="M16" s="311">
        <f t="shared" si="2"/>
        <v>549544</v>
      </c>
      <c r="N16" s="311">
        <f t="shared" si="2"/>
        <v>21257</v>
      </c>
      <c r="O16" s="311">
        <f t="shared" si="2"/>
        <v>151651</v>
      </c>
      <c r="P16" s="311">
        <f t="shared" si="2"/>
        <v>2403370</v>
      </c>
      <c r="Q16" s="311">
        <f t="shared" si="2"/>
        <v>4318746</v>
      </c>
      <c r="R16" s="168" t="s">
        <v>255</v>
      </c>
    </row>
  </sheetData>
  <mergeCells count="24">
    <mergeCell ref="J8:M8"/>
    <mergeCell ref="B8:E8"/>
    <mergeCell ref="L9:M9"/>
    <mergeCell ref="B9:B11"/>
    <mergeCell ref="F9:F11"/>
    <mergeCell ref="H9:I9"/>
    <mergeCell ref="C9:C11"/>
    <mergeCell ref="F8:I8"/>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view="pageBreakPreview" zoomScaleNormal="100" zoomScaleSheetLayoutView="100" workbookViewId="0">
      <selection activeCell="B21" sqref="B21"/>
    </sheetView>
  </sheetViews>
  <sheetFormatPr defaultRowHeight="13.2" x14ac:dyDescent="0.25"/>
  <cols>
    <col min="1" max="1" width="45.6640625" style="13" customWidth="1"/>
    <col min="2" max="5" width="11.6640625" style="14" customWidth="1"/>
    <col min="6" max="6" width="45.6640625" style="13" customWidth="1"/>
  </cols>
  <sheetData>
    <row r="1" spans="1:11" s="15" customFormat="1" ht="54" customHeight="1" x14ac:dyDescent="0.25">
      <c r="A1" s="436"/>
      <c r="B1" s="385"/>
      <c r="C1" s="385"/>
      <c r="D1" s="385"/>
      <c r="E1" s="385"/>
      <c r="F1" s="385"/>
    </row>
    <row r="2" spans="1:11" s="6" customFormat="1" ht="21" x14ac:dyDescent="0.25">
      <c r="A2" s="433" t="s">
        <v>356</v>
      </c>
      <c r="B2" s="433"/>
      <c r="C2" s="433"/>
      <c r="D2" s="433"/>
      <c r="E2" s="433"/>
      <c r="F2" s="433"/>
      <c r="G2" s="12"/>
      <c r="H2" s="12"/>
      <c r="I2" s="12"/>
      <c r="J2" s="12"/>
      <c r="K2" s="12"/>
    </row>
    <row r="3" spans="1:11" s="6" customFormat="1" ht="21" x14ac:dyDescent="0.25">
      <c r="A3" s="433" t="s">
        <v>218</v>
      </c>
      <c r="B3" s="433"/>
      <c r="C3" s="433"/>
      <c r="D3" s="433"/>
      <c r="E3" s="433"/>
      <c r="F3" s="433"/>
      <c r="G3" s="5"/>
      <c r="H3" s="12"/>
      <c r="I3" s="12"/>
      <c r="J3" s="12"/>
      <c r="K3" s="12"/>
    </row>
    <row r="4" spans="1:11" s="6" customFormat="1" ht="15.75" customHeight="1" x14ac:dyDescent="0.25">
      <c r="A4" s="435" t="s">
        <v>357</v>
      </c>
      <c r="B4" s="435"/>
      <c r="C4" s="435"/>
      <c r="D4" s="435"/>
      <c r="E4" s="435"/>
      <c r="F4" s="435"/>
      <c r="G4" s="11"/>
      <c r="H4" s="11"/>
      <c r="I4" s="11"/>
      <c r="J4" s="11"/>
      <c r="K4" s="11"/>
    </row>
    <row r="5" spans="1:11" s="6" customFormat="1" ht="15.75" customHeight="1" x14ac:dyDescent="0.25">
      <c r="A5" s="435" t="s">
        <v>217</v>
      </c>
      <c r="B5" s="435"/>
      <c r="C5" s="435"/>
      <c r="D5" s="435"/>
      <c r="E5" s="435"/>
      <c r="F5" s="435"/>
      <c r="G5" s="7"/>
      <c r="H5" s="11"/>
      <c r="I5" s="11"/>
      <c r="J5" s="11"/>
      <c r="K5" s="11"/>
    </row>
    <row r="6" spans="1:11" s="6" customFormat="1" ht="15.75" customHeight="1" x14ac:dyDescent="0.25">
      <c r="A6" s="451" t="s">
        <v>795</v>
      </c>
      <c r="B6" s="451"/>
      <c r="C6" s="451"/>
      <c r="D6" s="451"/>
      <c r="E6" s="451"/>
      <c r="F6" s="451"/>
      <c r="G6" s="7"/>
      <c r="H6" s="11"/>
      <c r="I6" s="11"/>
      <c r="J6" s="11"/>
      <c r="K6" s="11"/>
    </row>
    <row r="7" spans="1:11" s="6" customFormat="1" ht="16.2" x14ac:dyDescent="0.35">
      <c r="A7" s="34" t="s">
        <v>310</v>
      </c>
      <c r="B7" s="1"/>
      <c r="C7" s="3"/>
      <c r="D7" s="2"/>
      <c r="E7" s="2"/>
      <c r="F7" s="8" t="s">
        <v>311</v>
      </c>
    </row>
    <row r="8" spans="1:11" s="17" customFormat="1" ht="33" customHeight="1" x14ac:dyDescent="0.25">
      <c r="A8" s="466" t="s">
        <v>330</v>
      </c>
      <c r="B8" s="477" t="s">
        <v>415</v>
      </c>
      <c r="C8" s="440"/>
      <c r="D8" s="440"/>
      <c r="E8" s="440"/>
      <c r="F8" s="437" t="s">
        <v>94</v>
      </c>
    </row>
    <row r="9" spans="1:11" s="17" customFormat="1" ht="17.25" customHeight="1" x14ac:dyDescent="0.25">
      <c r="A9" s="457"/>
      <c r="B9" s="128" t="s">
        <v>1</v>
      </c>
      <c r="C9" s="128" t="s">
        <v>145</v>
      </c>
      <c r="D9" s="128" t="s">
        <v>13</v>
      </c>
      <c r="E9" s="128" t="s">
        <v>11</v>
      </c>
      <c r="F9" s="425"/>
    </row>
    <row r="10" spans="1:11" s="17" customFormat="1" ht="17.25" customHeight="1" x14ac:dyDescent="0.25">
      <c r="A10" s="467"/>
      <c r="B10" s="129" t="s">
        <v>4</v>
      </c>
      <c r="C10" s="129" t="s">
        <v>241</v>
      </c>
      <c r="D10" s="129" t="s">
        <v>12</v>
      </c>
      <c r="E10" s="129" t="s">
        <v>6</v>
      </c>
      <c r="F10" s="438"/>
    </row>
    <row r="11" spans="1:11" s="17" customFormat="1" ht="24.9" customHeight="1" thickBot="1" x14ac:dyDescent="0.3">
      <c r="A11" s="134" t="s">
        <v>146</v>
      </c>
      <c r="B11" s="341">
        <f t="shared" ref="B11:B21" si="0">SUM(C11:E11)</f>
        <v>0</v>
      </c>
      <c r="C11" s="342">
        <v>0</v>
      </c>
      <c r="D11" s="342">
        <v>0</v>
      </c>
      <c r="E11" s="342">
        <v>0</v>
      </c>
      <c r="F11" s="42" t="s">
        <v>244</v>
      </c>
    </row>
    <row r="12" spans="1:11" s="17" customFormat="1" ht="24.9" customHeight="1" thickTop="1" thickBot="1" x14ac:dyDescent="0.3">
      <c r="A12" s="135" t="s">
        <v>245</v>
      </c>
      <c r="B12" s="343">
        <f t="shared" si="0"/>
        <v>236894</v>
      </c>
      <c r="C12" s="332">
        <v>10082</v>
      </c>
      <c r="D12" s="332">
        <v>4831</v>
      </c>
      <c r="E12" s="332">
        <v>221981</v>
      </c>
      <c r="F12" s="45" t="s">
        <v>246</v>
      </c>
    </row>
    <row r="13" spans="1:11" s="17" customFormat="1" ht="24.9" customHeight="1" thickTop="1" thickBot="1" x14ac:dyDescent="0.3">
      <c r="A13" s="136" t="s">
        <v>147</v>
      </c>
      <c r="B13" s="347">
        <f t="shared" si="0"/>
        <v>32788</v>
      </c>
      <c r="C13" s="348">
        <v>0</v>
      </c>
      <c r="D13" s="348">
        <v>1239</v>
      </c>
      <c r="E13" s="348">
        <v>31549</v>
      </c>
      <c r="F13" s="48" t="s">
        <v>148</v>
      </c>
    </row>
    <row r="14" spans="1:11" s="17" customFormat="1" ht="24.9" customHeight="1" thickTop="1" thickBot="1" x14ac:dyDescent="0.3">
      <c r="A14" s="137" t="s">
        <v>149</v>
      </c>
      <c r="B14" s="343">
        <f t="shared" si="0"/>
        <v>375</v>
      </c>
      <c r="C14" s="332">
        <v>0</v>
      </c>
      <c r="D14" s="332">
        <v>375</v>
      </c>
      <c r="E14" s="332">
        <v>0</v>
      </c>
      <c r="F14" s="45" t="s">
        <v>150</v>
      </c>
    </row>
    <row r="15" spans="1:11" s="17" customFormat="1" ht="24.9" customHeight="1" thickTop="1" thickBot="1" x14ac:dyDescent="0.3">
      <c r="A15" s="136" t="s">
        <v>247</v>
      </c>
      <c r="B15" s="347">
        <f t="shared" si="0"/>
        <v>292546</v>
      </c>
      <c r="C15" s="348">
        <v>0</v>
      </c>
      <c r="D15" s="348">
        <v>54562</v>
      </c>
      <c r="E15" s="348">
        <v>237984</v>
      </c>
      <c r="F15" s="48" t="s">
        <v>248</v>
      </c>
    </row>
    <row r="16" spans="1:11" s="17" customFormat="1" ht="24.9" customHeight="1" thickTop="1" thickBot="1" x14ac:dyDescent="0.3">
      <c r="A16" s="137" t="s">
        <v>154</v>
      </c>
      <c r="B16" s="343">
        <f t="shared" si="0"/>
        <v>152596</v>
      </c>
      <c r="C16" s="332">
        <v>0</v>
      </c>
      <c r="D16" s="332">
        <v>5242</v>
      </c>
      <c r="E16" s="332">
        <v>147354</v>
      </c>
      <c r="F16" s="45" t="s">
        <v>155</v>
      </c>
    </row>
    <row r="17" spans="1:6" s="17" customFormat="1" ht="24.9" customHeight="1" thickTop="1" thickBot="1" x14ac:dyDescent="0.3">
      <c r="A17" s="136" t="s">
        <v>156</v>
      </c>
      <c r="B17" s="347">
        <f t="shared" si="0"/>
        <v>50935</v>
      </c>
      <c r="C17" s="348">
        <v>0</v>
      </c>
      <c r="D17" s="348">
        <v>11708</v>
      </c>
      <c r="E17" s="348">
        <v>39227</v>
      </c>
      <c r="F17" s="48" t="s">
        <v>249</v>
      </c>
    </row>
    <row r="18" spans="1:6" s="17" customFormat="1" ht="24.9" customHeight="1" thickTop="1" thickBot="1" x14ac:dyDescent="0.3">
      <c r="A18" s="135" t="s">
        <v>160</v>
      </c>
      <c r="B18" s="343">
        <f t="shared" si="0"/>
        <v>0</v>
      </c>
      <c r="C18" s="332">
        <v>0</v>
      </c>
      <c r="D18" s="332">
        <v>0</v>
      </c>
      <c r="E18" s="332">
        <v>0</v>
      </c>
      <c r="F18" s="45" t="s">
        <v>250</v>
      </c>
    </row>
    <row r="19" spans="1:6" s="17" customFormat="1" ht="24.9" customHeight="1" thickTop="1" thickBot="1" x14ac:dyDescent="0.3">
      <c r="A19" s="136" t="s">
        <v>162</v>
      </c>
      <c r="B19" s="347">
        <f t="shared" si="0"/>
        <v>0</v>
      </c>
      <c r="C19" s="348">
        <v>0</v>
      </c>
      <c r="D19" s="348">
        <v>0</v>
      </c>
      <c r="E19" s="348">
        <v>0</v>
      </c>
      <c r="F19" s="48" t="s">
        <v>251</v>
      </c>
    </row>
    <row r="20" spans="1:6" s="17" customFormat="1" ht="24.9" customHeight="1" thickTop="1" thickBot="1" x14ac:dyDescent="0.3">
      <c r="A20" s="137" t="s">
        <v>734</v>
      </c>
      <c r="B20" s="343">
        <f t="shared" si="0"/>
        <v>48</v>
      </c>
      <c r="C20" s="332">
        <v>0</v>
      </c>
      <c r="D20" s="332">
        <v>48</v>
      </c>
      <c r="E20" s="332">
        <v>0</v>
      </c>
      <c r="F20" s="45" t="s">
        <v>252</v>
      </c>
    </row>
    <row r="21" spans="1:6" s="17" customFormat="1" ht="24.9" customHeight="1" thickTop="1" x14ac:dyDescent="0.25">
      <c r="A21" s="138" t="s">
        <v>236</v>
      </c>
      <c r="B21" s="350">
        <f t="shared" si="0"/>
        <v>237333</v>
      </c>
      <c r="C21" s="351">
        <v>278</v>
      </c>
      <c r="D21" s="351">
        <v>413</v>
      </c>
      <c r="E21" s="351">
        <v>236642</v>
      </c>
      <c r="F21" s="139" t="s">
        <v>253</v>
      </c>
    </row>
    <row r="22" spans="1:6" s="17" customFormat="1" ht="30" customHeight="1" x14ac:dyDescent="0.25">
      <c r="A22" s="174" t="s">
        <v>235</v>
      </c>
      <c r="B22" s="346">
        <f>SUM(B11:B21)</f>
        <v>1003515</v>
      </c>
      <c r="C22" s="346">
        <f>SUM(C11:C21)</f>
        <v>10360</v>
      </c>
      <c r="D22" s="346">
        <f>SUM(D11:D21)</f>
        <v>78418</v>
      </c>
      <c r="E22" s="346">
        <f>SUM(E11:E21)</f>
        <v>914737</v>
      </c>
      <c r="F22" s="182" t="s">
        <v>1</v>
      </c>
    </row>
    <row r="23" spans="1:6" ht="16.2" x14ac:dyDescent="0.35">
      <c r="A23" s="4"/>
      <c r="B23" s="1"/>
      <c r="C23" s="292"/>
      <c r="D23" s="292"/>
      <c r="E23" s="292"/>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zoomScaleNormal="100" zoomScaleSheetLayoutView="100" workbookViewId="0">
      <selection activeCell="A6" sqref="A6:N6"/>
    </sheetView>
  </sheetViews>
  <sheetFormatPr defaultRowHeight="13.2" x14ac:dyDescent="0.25"/>
  <cols>
    <col min="1" max="1" width="18.6640625" style="13" customWidth="1"/>
    <col min="2" max="13" width="10.6640625" style="14" customWidth="1"/>
    <col min="14" max="14" width="18.6640625" style="13" customWidth="1"/>
  </cols>
  <sheetData>
    <row r="1" spans="1:14" s="15" customFormat="1" ht="54" customHeight="1" x14ac:dyDescent="0.25">
      <c r="A1" s="436"/>
      <c r="B1" s="385"/>
      <c r="C1" s="385"/>
      <c r="D1" s="385"/>
      <c r="E1" s="385"/>
      <c r="F1" s="385"/>
      <c r="G1" s="385"/>
      <c r="H1" s="385"/>
      <c r="I1" s="385"/>
      <c r="J1" s="385"/>
      <c r="K1" s="385"/>
      <c r="L1" s="385"/>
      <c r="M1" s="385"/>
      <c r="N1" s="385"/>
    </row>
    <row r="2" spans="1:14" s="6" customFormat="1" ht="21" x14ac:dyDescent="0.25">
      <c r="A2" s="433" t="s">
        <v>358</v>
      </c>
      <c r="B2" s="433"/>
      <c r="C2" s="433"/>
      <c r="D2" s="433"/>
      <c r="E2" s="433"/>
      <c r="F2" s="468"/>
      <c r="G2" s="468"/>
      <c r="H2" s="468"/>
      <c r="I2" s="468"/>
      <c r="J2" s="468"/>
      <c r="K2" s="468"/>
      <c r="L2" s="468"/>
      <c r="M2" s="468"/>
      <c r="N2" s="468"/>
    </row>
    <row r="3" spans="1:14" s="6" customFormat="1" ht="21" x14ac:dyDescent="0.25">
      <c r="A3" s="433" t="s">
        <v>218</v>
      </c>
      <c r="B3" s="433"/>
      <c r="C3" s="433"/>
      <c r="D3" s="433"/>
      <c r="E3" s="433"/>
      <c r="F3" s="468"/>
      <c r="G3" s="468"/>
      <c r="H3" s="468"/>
      <c r="I3" s="468"/>
      <c r="J3" s="468"/>
      <c r="K3" s="468"/>
      <c r="L3" s="468"/>
      <c r="M3" s="468"/>
      <c r="N3" s="468"/>
    </row>
    <row r="4" spans="1:14" s="6" customFormat="1" ht="15.75" customHeight="1" x14ac:dyDescent="0.25">
      <c r="A4" s="435" t="s">
        <v>359</v>
      </c>
      <c r="B4" s="435"/>
      <c r="C4" s="435"/>
      <c r="D4" s="435"/>
      <c r="E4" s="435"/>
      <c r="F4" s="469"/>
      <c r="G4" s="469"/>
      <c r="H4" s="469"/>
      <c r="I4" s="469"/>
      <c r="J4" s="469"/>
      <c r="K4" s="469"/>
      <c r="L4" s="469"/>
      <c r="M4" s="469"/>
      <c r="N4" s="469"/>
    </row>
    <row r="5" spans="1:14" s="6" customFormat="1" ht="15.75" customHeight="1" x14ac:dyDescent="0.25">
      <c r="A5" s="435" t="s">
        <v>217</v>
      </c>
      <c r="B5" s="435"/>
      <c r="C5" s="435"/>
      <c r="D5" s="435"/>
      <c r="E5" s="435"/>
      <c r="F5" s="469"/>
      <c r="G5" s="469"/>
      <c r="H5" s="469"/>
      <c r="I5" s="469"/>
      <c r="J5" s="469"/>
      <c r="K5" s="469"/>
      <c r="L5" s="469"/>
      <c r="M5" s="469"/>
      <c r="N5" s="469"/>
    </row>
    <row r="6" spans="1:14" s="6" customFormat="1" ht="15.75" customHeight="1" x14ac:dyDescent="0.25">
      <c r="A6" s="451" t="s">
        <v>795</v>
      </c>
      <c r="B6" s="451"/>
      <c r="C6" s="451"/>
      <c r="D6" s="451"/>
      <c r="E6" s="451"/>
      <c r="F6" s="451"/>
      <c r="G6" s="451"/>
      <c r="H6" s="470"/>
      <c r="I6" s="470"/>
      <c r="J6" s="470"/>
      <c r="K6" s="470"/>
      <c r="L6" s="470"/>
      <c r="M6" s="470"/>
      <c r="N6" s="470"/>
    </row>
    <row r="7" spans="1:14" s="6" customFormat="1" ht="15.6" x14ac:dyDescent="0.25">
      <c r="A7" s="34" t="s">
        <v>312</v>
      </c>
      <c r="M7" s="10"/>
      <c r="N7" s="8" t="s">
        <v>313</v>
      </c>
    </row>
    <row r="8" spans="1:14" s="17" customFormat="1" ht="17.25" customHeight="1" x14ac:dyDescent="0.25">
      <c r="A8" s="466" t="s">
        <v>219</v>
      </c>
      <c r="B8" s="476" t="s">
        <v>318</v>
      </c>
      <c r="C8" s="476"/>
      <c r="D8" s="476"/>
      <c r="E8" s="476" t="s">
        <v>351</v>
      </c>
      <c r="F8" s="476"/>
      <c r="G8" s="476"/>
      <c r="H8" s="476" t="s">
        <v>234</v>
      </c>
      <c r="I8" s="476"/>
      <c r="J8" s="476"/>
      <c r="K8" s="476" t="s">
        <v>233</v>
      </c>
      <c r="L8" s="476"/>
      <c r="M8" s="476"/>
      <c r="N8" s="437" t="s">
        <v>220</v>
      </c>
    </row>
    <row r="9" spans="1:14" s="17" customFormat="1" ht="29.25" customHeight="1" x14ac:dyDescent="0.25">
      <c r="A9" s="457"/>
      <c r="B9" s="471" t="s">
        <v>360</v>
      </c>
      <c r="C9" s="475" t="s">
        <v>254</v>
      </c>
      <c r="D9" s="476"/>
      <c r="E9" s="471" t="s">
        <v>360</v>
      </c>
      <c r="F9" s="475" t="s">
        <v>254</v>
      </c>
      <c r="G9" s="476"/>
      <c r="H9" s="471" t="s">
        <v>360</v>
      </c>
      <c r="I9" s="475" t="s">
        <v>254</v>
      </c>
      <c r="J9" s="476"/>
      <c r="K9" s="471" t="s">
        <v>360</v>
      </c>
      <c r="L9" s="475" t="s">
        <v>254</v>
      </c>
      <c r="M9" s="476"/>
      <c r="N9" s="425"/>
    </row>
    <row r="10" spans="1:14" s="17" customFormat="1" ht="29.25" customHeight="1" x14ac:dyDescent="0.25">
      <c r="A10" s="457"/>
      <c r="B10" s="472"/>
      <c r="C10" s="128" t="s">
        <v>237</v>
      </c>
      <c r="D10" s="128" t="s">
        <v>238</v>
      </c>
      <c r="E10" s="472"/>
      <c r="F10" s="128" t="s">
        <v>237</v>
      </c>
      <c r="G10" s="128" t="s">
        <v>238</v>
      </c>
      <c r="H10" s="472"/>
      <c r="I10" s="128" t="s">
        <v>237</v>
      </c>
      <c r="J10" s="128" t="s">
        <v>238</v>
      </c>
      <c r="K10" s="472"/>
      <c r="L10" s="128" t="s">
        <v>237</v>
      </c>
      <c r="M10" s="128" t="s">
        <v>238</v>
      </c>
      <c r="N10" s="425"/>
    </row>
    <row r="11" spans="1:14" s="17" customFormat="1" ht="29.25" customHeight="1" x14ac:dyDescent="0.25">
      <c r="A11" s="467"/>
      <c r="B11" s="473"/>
      <c r="C11" s="118" t="s">
        <v>239</v>
      </c>
      <c r="D11" s="118" t="s">
        <v>240</v>
      </c>
      <c r="E11" s="473"/>
      <c r="F11" s="118" t="s">
        <v>239</v>
      </c>
      <c r="G11" s="118" t="s">
        <v>240</v>
      </c>
      <c r="H11" s="473"/>
      <c r="I11" s="118" t="s">
        <v>239</v>
      </c>
      <c r="J11" s="118" t="s">
        <v>240</v>
      </c>
      <c r="K11" s="473"/>
      <c r="L11" s="118" t="s">
        <v>239</v>
      </c>
      <c r="M11" s="118" t="s">
        <v>240</v>
      </c>
      <c r="N11" s="438"/>
    </row>
    <row r="12" spans="1:14" s="17" customFormat="1" ht="50.25" customHeight="1" thickBot="1" x14ac:dyDescent="0.3">
      <c r="A12" s="119" t="s">
        <v>225</v>
      </c>
      <c r="B12" s="352">
        <f t="shared" ref="B12:D15" si="0">SUM(K12+H12+E12)</f>
        <v>52913</v>
      </c>
      <c r="C12" s="352">
        <f t="shared" si="0"/>
        <v>549531</v>
      </c>
      <c r="D12" s="352">
        <f t="shared" si="0"/>
        <v>621181</v>
      </c>
      <c r="E12" s="353">
        <v>0</v>
      </c>
      <c r="F12" s="353">
        <v>0</v>
      </c>
      <c r="G12" s="353">
        <v>0</v>
      </c>
      <c r="H12" s="353">
        <v>14013</v>
      </c>
      <c r="I12" s="353">
        <v>99166</v>
      </c>
      <c r="J12" s="353">
        <v>110907</v>
      </c>
      <c r="K12" s="353">
        <v>38900</v>
      </c>
      <c r="L12" s="353">
        <v>450365</v>
      </c>
      <c r="M12" s="353">
        <v>510274</v>
      </c>
      <c r="N12" s="120" t="s">
        <v>226</v>
      </c>
    </row>
    <row r="13" spans="1:14" s="17" customFormat="1" ht="50.25" customHeight="1" thickTop="1" thickBot="1" x14ac:dyDescent="0.3">
      <c r="A13" s="121" t="s">
        <v>227</v>
      </c>
      <c r="B13" s="354">
        <f t="shared" si="0"/>
        <v>15166</v>
      </c>
      <c r="C13" s="354">
        <f t="shared" si="0"/>
        <v>29831</v>
      </c>
      <c r="D13" s="354">
        <f t="shared" si="0"/>
        <v>100777</v>
      </c>
      <c r="E13" s="355">
        <v>381</v>
      </c>
      <c r="F13" s="355">
        <v>86</v>
      </c>
      <c r="G13" s="355">
        <v>419</v>
      </c>
      <c r="H13" s="355">
        <v>1032</v>
      </c>
      <c r="I13" s="355">
        <v>778</v>
      </c>
      <c r="J13" s="355">
        <v>3567</v>
      </c>
      <c r="K13" s="355">
        <v>13753</v>
      </c>
      <c r="L13" s="355">
        <v>28967</v>
      </c>
      <c r="M13" s="355">
        <v>96791</v>
      </c>
      <c r="N13" s="122" t="s">
        <v>228</v>
      </c>
    </row>
    <row r="14" spans="1:14" s="17" customFormat="1" ht="50.25" customHeight="1" thickTop="1" thickBot="1" x14ac:dyDescent="0.3">
      <c r="A14" s="123" t="s">
        <v>229</v>
      </c>
      <c r="B14" s="356">
        <f t="shared" si="0"/>
        <v>24921</v>
      </c>
      <c r="C14" s="356">
        <f t="shared" si="0"/>
        <v>37482</v>
      </c>
      <c r="D14" s="356">
        <f t="shared" si="0"/>
        <v>108972</v>
      </c>
      <c r="E14" s="357">
        <v>123</v>
      </c>
      <c r="F14" s="357">
        <v>11</v>
      </c>
      <c r="G14" s="357">
        <v>436</v>
      </c>
      <c r="H14" s="357">
        <v>2219</v>
      </c>
      <c r="I14" s="357">
        <v>2429</v>
      </c>
      <c r="J14" s="357">
        <v>8147</v>
      </c>
      <c r="K14" s="357">
        <v>22579</v>
      </c>
      <c r="L14" s="357">
        <v>35042</v>
      </c>
      <c r="M14" s="357">
        <v>100389</v>
      </c>
      <c r="N14" s="124" t="s">
        <v>230</v>
      </c>
    </row>
    <row r="15" spans="1:14" s="17" customFormat="1" ht="50.25" customHeight="1" thickTop="1" x14ac:dyDescent="0.25">
      <c r="A15" s="125" t="s">
        <v>241</v>
      </c>
      <c r="B15" s="358">
        <f t="shared" si="0"/>
        <v>148039</v>
      </c>
      <c r="C15" s="358">
        <f t="shared" si="0"/>
        <v>1435644</v>
      </c>
      <c r="D15" s="358">
        <f t="shared" si="0"/>
        <v>2045146</v>
      </c>
      <c r="E15" s="359">
        <v>40087</v>
      </c>
      <c r="F15" s="359">
        <v>21618</v>
      </c>
      <c r="G15" s="359">
        <v>34553</v>
      </c>
      <c r="H15" s="359">
        <v>17659</v>
      </c>
      <c r="I15" s="359">
        <v>85287</v>
      </c>
      <c r="J15" s="359">
        <v>156626</v>
      </c>
      <c r="K15" s="359">
        <v>90293</v>
      </c>
      <c r="L15" s="359">
        <v>1328739</v>
      </c>
      <c r="M15" s="359">
        <v>1853967</v>
      </c>
      <c r="N15" s="126" t="s">
        <v>243</v>
      </c>
    </row>
    <row r="16" spans="1:14" s="17" customFormat="1" ht="50.25" customHeight="1" x14ac:dyDescent="0.25">
      <c r="A16" s="169" t="s">
        <v>235</v>
      </c>
      <c r="B16" s="360">
        <f t="shared" ref="B16:L16" si="1">SUM(B12:B15)</f>
        <v>241039</v>
      </c>
      <c r="C16" s="360">
        <f t="shared" si="1"/>
        <v>2052488</v>
      </c>
      <c r="D16" s="360">
        <f t="shared" si="1"/>
        <v>2876076</v>
      </c>
      <c r="E16" s="360">
        <f t="shared" si="1"/>
        <v>40591</v>
      </c>
      <c r="F16" s="360">
        <f t="shared" si="1"/>
        <v>21715</v>
      </c>
      <c r="G16" s="360">
        <f t="shared" si="1"/>
        <v>35408</v>
      </c>
      <c r="H16" s="360">
        <f t="shared" si="1"/>
        <v>34923</v>
      </c>
      <c r="I16" s="360">
        <f t="shared" si="1"/>
        <v>187660</v>
      </c>
      <c r="J16" s="360">
        <f t="shared" si="1"/>
        <v>279247</v>
      </c>
      <c r="K16" s="360">
        <f t="shared" si="1"/>
        <v>165525</v>
      </c>
      <c r="L16" s="360">
        <f t="shared" si="1"/>
        <v>1843113</v>
      </c>
      <c r="M16" s="360">
        <f>SUM(M12:M15)</f>
        <v>2561421</v>
      </c>
      <c r="N16" s="168" t="s">
        <v>255</v>
      </c>
    </row>
    <row r="17" spans="1:14" x14ac:dyDescent="0.25">
      <c r="A17" s="291"/>
      <c r="B17" s="292"/>
      <c r="C17" s="292"/>
      <c r="D17" s="292"/>
      <c r="E17" s="292"/>
      <c r="F17" s="292"/>
      <c r="G17" s="292"/>
      <c r="H17" s="292"/>
      <c r="I17" s="292"/>
      <c r="J17" s="292"/>
      <c r="K17" s="292"/>
      <c r="L17" s="292"/>
      <c r="M17" s="292"/>
      <c r="N17" s="291"/>
    </row>
  </sheetData>
  <mergeCells count="20">
    <mergeCell ref="H8:J8"/>
    <mergeCell ref="I9:J9"/>
    <mergeCell ref="B9:B11"/>
    <mergeCell ref="C9:D9"/>
    <mergeCell ref="A1:N1"/>
    <mergeCell ref="E9:E11"/>
    <mergeCell ref="F9:G9"/>
    <mergeCell ref="K9:K11"/>
    <mergeCell ref="L9:M9"/>
    <mergeCell ref="A6:N6"/>
    <mergeCell ref="H9:H11"/>
    <mergeCell ref="A8:A11"/>
    <mergeCell ref="B8:D8"/>
    <mergeCell ref="E8:G8"/>
    <mergeCell ref="K8:M8"/>
    <mergeCell ref="A2:N2"/>
    <mergeCell ref="A3:N3"/>
    <mergeCell ref="A4:N4"/>
    <mergeCell ref="A5:N5"/>
    <mergeCell ref="N8:N11"/>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3"/>
  <sheetViews>
    <sheetView view="pageBreakPreview" zoomScaleNormal="100" zoomScaleSheetLayoutView="100" workbookViewId="0">
      <selection activeCell="C12" sqref="C12"/>
    </sheetView>
  </sheetViews>
  <sheetFormatPr defaultRowHeight="13.2" x14ac:dyDescent="0.25"/>
  <cols>
    <col min="1" max="1" width="45.6640625" style="13" customWidth="1"/>
    <col min="2" max="5" width="10.6640625" style="14" customWidth="1"/>
    <col min="6" max="6" width="45.6640625" style="13" customWidth="1"/>
  </cols>
  <sheetData>
    <row r="1" spans="1:9" s="15" customFormat="1" ht="54" customHeight="1" x14ac:dyDescent="0.25">
      <c r="A1" s="436"/>
      <c r="B1" s="385"/>
      <c r="C1" s="385"/>
      <c r="D1" s="385"/>
      <c r="E1" s="385"/>
      <c r="F1" s="385"/>
    </row>
    <row r="2" spans="1:9" s="6" customFormat="1" ht="21" x14ac:dyDescent="0.25">
      <c r="A2" s="433" t="s">
        <v>361</v>
      </c>
      <c r="B2" s="433"/>
      <c r="C2" s="433"/>
      <c r="D2" s="433"/>
      <c r="E2" s="433"/>
      <c r="F2" s="433"/>
      <c r="G2" s="12"/>
      <c r="H2" s="12"/>
      <c r="I2" s="12"/>
    </row>
    <row r="3" spans="1:9" s="6" customFormat="1" ht="21" x14ac:dyDescent="0.25">
      <c r="A3" s="433" t="s">
        <v>218</v>
      </c>
      <c r="B3" s="433"/>
      <c r="C3" s="433"/>
      <c r="D3" s="433"/>
      <c r="E3" s="433"/>
      <c r="F3" s="433"/>
      <c r="G3" s="12"/>
      <c r="H3" s="12"/>
      <c r="I3" s="12"/>
    </row>
    <row r="4" spans="1:9" s="6" customFormat="1" ht="15.75" customHeight="1" x14ac:dyDescent="0.25">
      <c r="A4" s="435" t="s">
        <v>362</v>
      </c>
      <c r="B4" s="435"/>
      <c r="C4" s="435"/>
      <c r="D4" s="435"/>
      <c r="E4" s="435"/>
      <c r="F4" s="435"/>
      <c r="G4" s="11"/>
      <c r="H4" s="11"/>
      <c r="I4" s="11"/>
    </row>
    <row r="5" spans="1:9" s="6" customFormat="1" ht="15.75" customHeight="1" x14ac:dyDescent="0.25">
      <c r="A5" s="435" t="s">
        <v>217</v>
      </c>
      <c r="B5" s="435"/>
      <c r="C5" s="435"/>
      <c r="D5" s="435"/>
      <c r="E5" s="435"/>
      <c r="F5" s="435"/>
      <c r="G5" s="11"/>
      <c r="H5" s="11"/>
      <c r="I5" s="11"/>
    </row>
    <row r="6" spans="1:9" s="6" customFormat="1" ht="15.75" customHeight="1" x14ac:dyDescent="0.25">
      <c r="A6" s="451" t="s">
        <v>795</v>
      </c>
      <c r="B6" s="451"/>
      <c r="C6" s="451"/>
      <c r="D6" s="451"/>
      <c r="E6" s="451"/>
      <c r="F6" s="451"/>
      <c r="G6" s="11"/>
      <c r="H6" s="11"/>
      <c r="I6" s="11"/>
    </row>
    <row r="7" spans="1:9" s="6" customFormat="1" ht="16.2" x14ac:dyDescent="0.35">
      <c r="A7" s="34" t="s">
        <v>314</v>
      </c>
      <c r="B7" s="1"/>
      <c r="C7" s="3"/>
      <c r="D7" s="2"/>
      <c r="E7" s="2"/>
      <c r="F7" s="8" t="s">
        <v>195</v>
      </c>
    </row>
    <row r="8" spans="1:9" s="17" customFormat="1" ht="33" customHeight="1" x14ac:dyDescent="0.25">
      <c r="A8" s="466" t="s">
        <v>330</v>
      </c>
      <c r="B8" s="475" t="s">
        <v>416</v>
      </c>
      <c r="C8" s="476"/>
      <c r="D8" s="476"/>
      <c r="E8" s="476"/>
      <c r="F8" s="437" t="s">
        <v>94</v>
      </c>
    </row>
    <row r="9" spans="1:9" s="17" customFormat="1" ht="17.25" customHeight="1" x14ac:dyDescent="0.25">
      <c r="A9" s="457"/>
      <c r="B9" s="128" t="s">
        <v>1</v>
      </c>
      <c r="C9" s="128" t="s">
        <v>145</v>
      </c>
      <c r="D9" s="128" t="s">
        <v>13</v>
      </c>
      <c r="E9" s="128" t="s">
        <v>11</v>
      </c>
      <c r="F9" s="425"/>
    </row>
    <row r="10" spans="1:9" s="17" customFormat="1" ht="17.25" customHeight="1" x14ac:dyDescent="0.25">
      <c r="A10" s="467"/>
      <c r="B10" s="129" t="s">
        <v>4</v>
      </c>
      <c r="C10" s="129" t="s">
        <v>241</v>
      </c>
      <c r="D10" s="129" t="s">
        <v>12</v>
      </c>
      <c r="E10" s="129" t="s">
        <v>6</v>
      </c>
      <c r="F10" s="438"/>
    </row>
    <row r="11" spans="1:9" s="17" customFormat="1" ht="24.75" customHeight="1" thickBot="1" x14ac:dyDescent="0.3">
      <c r="A11" s="140" t="s">
        <v>735</v>
      </c>
      <c r="B11" s="341">
        <f>SUM(C11:E11)</f>
        <v>6509</v>
      </c>
      <c r="C11" s="342">
        <v>3954</v>
      </c>
      <c r="D11" s="342">
        <v>1912</v>
      </c>
      <c r="E11" s="342">
        <v>643</v>
      </c>
      <c r="F11" s="42" t="s">
        <v>256</v>
      </c>
    </row>
    <row r="12" spans="1:9" s="17" customFormat="1" ht="24.75" customHeight="1" thickTop="1" thickBot="1" x14ac:dyDescent="0.3">
      <c r="A12" s="141" t="s">
        <v>257</v>
      </c>
      <c r="B12" s="343">
        <f>SUM(C12:E12)</f>
        <v>1067</v>
      </c>
      <c r="C12" s="332">
        <v>0</v>
      </c>
      <c r="D12" s="332">
        <v>541</v>
      </c>
      <c r="E12" s="332">
        <v>526</v>
      </c>
      <c r="F12" s="45" t="s">
        <v>258</v>
      </c>
    </row>
    <row r="13" spans="1:9" s="17" customFormat="1" ht="24.75" customHeight="1" thickTop="1" thickBot="1" x14ac:dyDescent="0.3">
      <c r="A13" s="140" t="s">
        <v>259</v>
      </c>
      <c r="B13" s="341">
        <f t="shared" ref="B13:B21" si="0">SUM(C13:E13)</f>
        <v>67841</v>
      </c>
      <c r="C13" s="342">
        <v>0</v>
      </c>
      <c r="D13" s="342">
        <v>327</v>
      </c>
      <c r="E13" s="342">
        <v>67514</v>
      </c>
      <c r="F13" s="42" t="s">
        <v>260</v>
      </c>
    </row>
    <row r="14" spans="1:9" s="17" customFormat="1" ht="24.75" customHeight="1" thickTop="1" thickBot="1" x14ac:dyDescent="0.3">
      <c r="A14" s="141" t="s">
        <v>261</v>
      </c>
      <c r="B14" s="343">
        <f t="shared" si="0"/>
        <v>5448</v>
      </c>
      <c r="C14" s="332">
        <v>0</v>
      </c>
      <c r="D14" s="332">
        <v>1423</v>
      </c>
      <c r="E14" s="332">
        <v>4025</v>
      </c>
      <c r="F14" s="45" t="s">
        <v>262</v>
      </c>
    </row>
    <row r="15" spans="1:9" s="17" customFormat="1" ht="24.75" customHeight="1" thickTop="1" thickBot="1" x14ac:dyDescent="0.3">
      <c r="A15" s="140" t="s">
        <v>99</v>
      </c>
      <c r="B15" s="341">
        <f t="shared" si="0"/>
        <v>0</v>
      </c>
      <c r="C15" s="342">
        <v>0</v>
      </c>
      <c r="D15" s="342">
        <v>0</v>
      </c>
      <c r="E15" s="342">
        <v>0</v>
      </c>
      <c r="F15" s="42" t="s">
        <v>263</v>
      </c>
    </row>
    <row r="16" spans="1:9" s="17" customFormat="1" ht="24.75" customHeight="1" thickTop="1" thickBot="1" x14ac:dyDescent="0.3">
      <c r="A16" s="141" t="s">
        <v>101</v>
      </c>
      <c r="B16" s="343">
        <f t="shared" si="0"/>
        <v>736322</v>
      </c>
      <c r="C16" s="332">
        <v>0</v>
      </c>
      <c r="D16" s="332">
        <v>35523</v>
      </c>
      <c r="E16" s="332">
        <v>700799</v>
      </c>
      <c r="F16" s="45" t="s">
        <v>102</v>
      </c>
    </row>
    <row r="17" spans="1:6" s="17" customFormat="1" ht="24.75" customHeight="1" thickTop="1" thickBot="1" x14ac:dyDescent="0.3">
      <c r="A17" s="140" t="s">
        <v>103</v>
      </c>
      <c r="B17" s="341">
        <f t="shared" si="0"/>
        <v>10812</v>
      </c>
      <c r="C17" s="342">
        <v>116</v>
      </c>
      <c r="D17" s="342">
        <v>5605</v>
      </c>
      <c r="E17" s="342">
        <v>5091</v>
      </c>
      <c r="F17" s="42" t="s">
        <v>264</v>
      </c>
    </row>
    <row r="18" spans="1:6" s="17" customFormat="1" ht="24.75" customHeight="1" thickTop="1" thickBot="1" x14ac:dyDescent="0.3">
      <c r="A18" s="141" t="s">
        <v>265</v>
      </c>
      <c r="B18" s="343">
        <f t="shared" si="0"/>
        <v>1226</v>
      </c>
      <c r="C18" s="332">
        <v>0</v>
      </c>
      <c r="D18" s="332">
        <v>1226</v>
      </c>
      <c r="E18" s="332">
        <v>0</v>
      </c>
      <c r="F18" s="45" t="s">
        <v>266</v>
      </c>
    </row>
    <row r="19" spans="1:6" s="17" customFormat="1" ht="24.75" customHeight="1" thickTop="1" thickBot="1" x14ac:dyDescent="0.3">
      <c r="A19" s="140" t="s">
        <v>107</v>
      </c>
      <c r="B19" s="341">
        <f t="shared" si="0"/>
        <v>13258</v>
      </c>
      <c r="C19" s="342">
        <v>0</v>
      </c>
      <c r="D19" s="342">
        <v>0</v>
      </c>
      <c r="E19" s="342">
        <v>13258</v>
      </c>
      <c r="F19" s="42" t="s">
        <v>267</v>
      </c>
    </row>
    <row r="20" spans="1:6" s="17" customFormat="1" ht="24.75" customHeight="1" thickTop="1" thickBot="1" x14ac:dyDescent="0.3">
      <c r="A20" s="141" t="s">
        <v>109</v>
      </c>
      <c r="B20" s="343">
        <f t="shared" si="0"/>
        <v>0</v>
      </c>
      <c r="C20" s="332">
        <v>0</v>
      </c>
      <c r="D20" s="332">
        <v>0</v>
      </c>
      <c r="E20" s="332">
        <v>0</v>
      </c>
      <c r="F20" s="45" t="s">
        <v>110</v>
      </c>
    </row>
    <row r="21" spans="1:6" s="17" customFormat="1" ht="24.75" customHeight="1" thickTop="1" thickBot="1" x14ac:dyDescent="0.3">
      <c r="A21" s="142" t="s">
        <v>107</v>
      </c>
      <c r="B21" s="361">
        <f t="shared" si="0"/>
        <v>3</v>
      </c>
      <c r="C21" s="362">
        <v>0</v>
      </c>
      <c r="D21" s="362">
        <v>3</v>
      </c>
      <c r="E21" s="362">
        <v>0</v>
      </c>
      <c r="F21" s="73" t="s">
        <v>268</v>
      </c>
    </row>
    <row r="22" spans="1:6" s="17" customFormat="1" ht="24.75" customHeight="1" thickTop="1" x14ac:dyDescent="0.25">
      <c r="A22" s="143" t="s">
        <v>269</v>
      </c>
      <c r="B22" s="349">
        <f>SUM(C22:E22)</f>
        <v>15653</v>
      </c>
      <c r="C22" s="336">
        <v>62</v>
      </c>
      <c r="D22" s="336">
        <v>862</v>
      </c>
      <c r="E22" s="336">
        <v>14729</v>
      </c>
      <c r="F22" s="51" t="s">
        <v>270</v>
      </c>
    </row>
    <row r="23" spans="1:6" s="17" customFormat="1" ht="43.5" customHeight="1" x14ac:dyDescent="0.25">
      <c r="A23" s="169" t="s">
        <v>235</v>
      </c>
      <c r="B23" s="338">
        <f>SUM(B11:B22)</f>
        <v>858139</v>
      </c>
      <c r="C23" s="338">
        <f>SUM(C11:C22)</f>
        <v>4132</v>
      </c>
      <c r="D23" s="338">
        <f>SUM(D11:D22)</f>
        <v>47422</v>
      </c>
      <c r="E23" s="338">
        <f>SUM(E11:E22)</f>
        <v>806585</v>
      </c>
      <c r="F23" s="168" t="s">
        <v>255</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view="pageBreakPreview" zoomScaleNormal="96" zoomScaleSheetLayoutView="100" workbookViewId="0">
      <selection activeCell="A4" sqref="A4:B4"/>
    </sheetView>
  </sheetViews>
  <sheetFormatPr defaultColWidth="9.109375" defaultRowHeight="22.8" x14ac:dyDescent="0.25"/>
  <cols>
    <col min="1" max="1" width="13.6640625" style="199" customWidth="1"/>
    <col min="2" max="2" width="50.6640625" style="199" customWidth="1"/>
    <col min="3" max="3" width="4.6640625" style="198" customWidth="1"/>
    <col min="4" max="4" width="50.6640625" style="198" customWidth="1"/>
    <col min="5" max="5" width="13.6640625" style="198" customWidth="1"/>
    <col min="6" max="16384" width="9.109375" style="198"/>
  </cols>
  <sheetData>
    <row r="1" spans="1:11" s="196" customFormat="1" ht="49.5" customHeight="1" x14ac:dyDescent="0.25">
      <c r="A1" s="376"/>
      <c r="B1" s="376"/>
      <c r="C1" s="376"/>
      <c r="D1" s="376"/>
      <c r="E1" s="376"/>
      <c r="F1" s="204"/>
      <c r="G1" s="205"/>
      <c r="H1" s="205"/>
    </row>
    <row r="2" spans="1:11" ht="57.75" customHeight="1" x14ac:dyDescent="0.25">
      <c r="A2" s="381" t="s">
        <v>419</v>
      </c>
      <c r="B2" s="381"/>
      <c r="C2" s="203"/>
      <c r="D2" s="376"/>
      <c r="E2" s="376"/>
      <c r="I2" s="203"/>
      <c r="J2" s="203"/>
      <c r="K2" s="203"/>
    </row>
    <row r="3" spans="1:11" ht="124.5" customHeight="1" x14ac:dyDescent="0.25">
      <c r="A3" s="378" t="s">
        <v>792</v>
      </c>
      <c r="B3" s="378"/>
      <c r="D3" s="377" t="s">
        <v>794</v>
      </c>
      <c r="E3" s="377"/>
    </row>
    <row r="4" spans="1:11" ht="126" customHeight="1" x14ac:dyDescent="0.25">
      <c r="A4" s="378" t="s">
        <v>791</v>
      </c>
      <c r="B4" s="378"/>
      <c r="D4" s="377" t="s">
        <v>787</v>
      </c>
      <c r="E4" s="377"/>
    </row>
    <row r="5" spans="1:11" ht="88.5" customHeight="1" x14ac:dyDescent="0.25">
      <c r="A5" s="378" t="s">
        <v>793</v>
      </c>
      <c r="B5" s="378"/>
      <c r="D5" s="377" t="s">
        <v>788</v>
      </c>
      <c r="E5" s="377"/>
    </row>
    <row r="6" spans="1:11" ht="42.75" customHeight="1" x14ac:dyDescent="0.25">
      <c r="A6" s="384" t="s">
        <v>418</v>
      </c>
      <c r="B6" s="384"/>
      <c r="C6" s="202"/>
      <c r="D6" s="377" t="s">
        <v>417</v>
      </c>
      <c r="E6" s="377"/>
    </row>
    <row r="7" spans="1:11" s="268" customFormat="1" ht="76.5" customHeight="1" x14ac:dyDescent="0.25">
      <c r="A7" s="382" t="s">
        <v>790</v>
      </c>
      <c r="B7" s="383"/>
      <c r="C7" s="267"/>
      <c r="D7" s="379" t="s">
        <v>789</v>
      </c>
      <c r="E7" s="380"/>
    </row>
    <row r="8" spans="1:11" ht="67.5" customHeight="1" x14ac:dyDescent="0.25">
      <c r="A8" s="201"/>
    </row>
    <row r="9" spans="1:11" ht="67.5" customHeight="1" x14ac:dyDescent="0.25">
      <c r="E9" s="200"/>
    </row>
    <row r="10" spans="1:11" ht="43.5" customHeight="1" x14ac:dyDescent="0.25">
      <c r="A10" s="200"/>
      <c r="B10" s="200"/>
      <c r="D10" s="200"/>
    </row>
  </sheetData>
  <mergeCells count="13">
    <mergeCell ref="D6:E6"/>
    <mergeCell ref="D7:E7"/>
    <mergeCell ref="A5:B5"/>
    <mergeCell ref="A2:B2"/>
    <mergeCell ref="A7:B7"/>
    <mergeCell ref="A6:B6"/>
    <mergeCell ref="D5:E5"/>
    <mergeCell ref="A1:E1"/>
    <mergeCell ref="D4:E4"/>
    <mergeCell ref="A3:B3"/>
    <mergeCell ref="A4:B4"/>
    <mergeCell ref="D2:E2"/>
    <mergeCell ref="D3:E3"/>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1760220</xdr:colOff>
                <xdr:row>1</xdr:row>
                <xdr:rowOff>99060</xdr:rowOff>
              </from>
              <to>
                <xdr:col>3</xdr:col>
                <xdr:colOff>2651760</xdr:colOff>
                <xdr:row>1</xdr:row>
                <xdr:rowOff>632460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view="pageBreakPreview" topLeftCell="A16" zoomScaleNormal="89" zoomScaleSheetLayoutView="100" workbookViewId="0">
      <selection activeCell="B19" sqref="B19"/>
    </sheetView>
  </sheetViews>
  <sheetFormatPr defaultRowHeight="13.2" x14ac:dyDescent="0.25"/>
  <cols>
    <col min="1" max="1" width="45.6640625" style="13" customWidth="1"/>
    <col min="2" max="5" width="11.6640625" style="14" customWidth="1"/>
    <col min="6" max="6" width="45.6640625" style="13" customWidth="1"/>
  </cols>
  <sheetData>
    <row r="1" spans="1:11" s="15" customFormat="1" ht="54" customHeight="1" x14ac:dyDescent="0.25">
      <c r="A1" s="436"/>
      <c r="B1" s="385"/>
      <c r="C1" s="385"/>
      <c r="D1" s="385"/>
      <c r="E1" s="385"/>
      <c r="F1" s="385"/>
    </row>
    <row r="2" spans="1:11" s="6" customFormat="1" ht="21" x14ac:dyDescent="0.25">
      <c r="A2" s="433" t="s">
        <v>363</v>
      </c>
      <c r="B2" s="433"/>
      <c r="C2" s="433"/>
      <c r="D2" s="433"/>
      <c r="E2" s="433"/>
      <c r="F2" s="433"/>
      <c r="G2" s="12"/>
      <c r="H2" s="12"/>
      <c r="I2" s="12"/>
      <c r="J2" s="12"/>
      <c r="K2" s="12"/>
    </row>
    <row r="3" spans="1:11" s="6" customFormat="1" ht="21" x14ac:dyDescent="0.25">
      <c r="A3" s="433" t="s">
        <v>218</v>
      </c>
      <c r="B3" s="433"/>
      <c r="C3" s="433"/>
      <c r="D3" s="433"/>
      <c r="E3" s="433"/>
      <c r="F3" s="433"/>
      <c r="G3" s="5"/>
      <c r="H3" s="12"/>
      <c r="I3" s="12"/>
      <c r="J3" s="12"/>
      <c r="K3" s="12"/>
    </row>
    <row r="4" spans="1:11" s="6" customFormat="1" ht="15.75" customHeight="1" x14ac:dyDescent="0.25">
      <c r="A4" s="435" t="s">
        <v>364</v>
      </c>
      <c r="B4" s="435"/>
      <c r="C4" s="435"/>
      <c r="D4" s="435"/>
      <c r="E4" s="435"/>
      <c r="F4" s="435"/>
      <c r="G4" s="11"/>
      <c r="H4" s="11"/>
      <c r="I4" s="11"/>
      <c r="J4" s="11"/>
      <c r="K4" s="11"/>
    </row>
    <row r="5" spans="1:11" s="6" customFormat="1" ht="15.75" customHeight="1" x14ac:dyDescent="0.25">
      <c r="A5" s="435" t="s">
        <v>217</v>
      </c>
      <c r="B5" s="435"/>
      <c r="C5" s="435"/>
      <c r="D5" s="435"/>
      <c r="E5" s="435"/>
      <c r="F5" s="435"/>
      <c r="G5" s="7"/>
      <c r="H5" s="11"/>
      <c r="I5" s="11"/>
      <c r="J5" s="11"/>
      <c r="K5" s="11"/>
    </row>
    <row r="6" spans="1:11" s="6" customFormat="1" ht="15.75" customHeight="1" x14ac:dyDescent="0.25">
      <c r="A6" s="451" t="s">
        <v>795</v>
      </c>
      <c r="B6" s="451"/>
      <c r="C6" s="451"/>
      <c r="D6" s="451"/>
      <c r="E6" s="451"/>
      <c r="F6" s="451"/>
      <c r="G6" s="7"/>
      <c r="H6" s="11"/>
      <c r="I6" s="11"/>
      <c r="J6" s="11"/>
      <c r="K6" s="11"/>
    </row>
    <row r="7" spans="1:11" s="6" customFormat="1" ht="16.2" x14ac:dyDescent="0.35">
      <c r="A7" s="34" t="s">
        <v>315</v>
      </c>
      <c r="B7" s="1"/>
      <c r="C7" s="183"/>
      <c r="D7" s="2"/>
      <c r="E7" s="2"/>
      <c r="F7" s="8" t="s">
        <v>196</v>
      </c>
    </row>
    <row r="8" spans="1:11" s="17" customFormat="1" ht="34.5" customHeight="1" x14ac:dyDescent="0.25">
      <c r="A8" s="466" t="s">
        <v>330</v>
      </c>
      <c r="B8" s="477" t="s">
        <v>415</v>
      </c>
      <c r="C8" s="440"/>
      <c r="D8" s="440"/>
      <c r="E8" s="440"/>
      <c r="F8" s="437" t="s">
        <v>94</v>
      </c>
    </row>
    <row r="9" spans="1:11" s="17" customFormat="1" ht="17.25" customHeight="1" x14ac:dyDescent="0.25">
      <c r="A9" s="457"/>
      <c r="B9" s="128" t="s">
        <v>1</v>
      </c>
      <c r="C9" s="128" t="s">
        <v>145</v>
      </c>
      <c r="D9" s="128" t="s">
        <v>13</v>
      </c>
      <c r="E9" s="128" t="s">
        <v>11</v>
      </c>
      <c r="F9" s="425"/>
    </row>
    <row r="10" spans="1:11" s="17" customFormat="1" ht="17.25" customHeight="1" x14ac:dyDescent="0.25">
      <c r="A10" s="467"/>
      <c r="B10" s="117" t="s">
        <v>4</v>
      </c>
      <c r="C10" s="117" t="s">
        <v>241</v>
      </c>
      <c r="D10" s="117" t="s">
        <v>12</v>
      </c>
      <c r="E10" s="117" t="s">
        <v>6</v>
      </c>
      <c r="F10" s="438"/>
    </row>
    <row r="11" spans="1:11" s="77" customFormat="1" ht="24.9" customHeight="1" thickBot="1" x14ac:dyDescent="0.3">
      <c r="A11" s="144" t="s">
        <v>164</v>
      </c>
      <c r="B11" s="281"/>
      <c r="C11" s="41"/>
      <c r="D11" s="41"/>
      <c r="E11" s="41"/>
      <c r="F11" s="76" t="s">
        <v>165</v>
      </c>
    </row>
    <row r="12" spans="1:11" s="17" customFormat="1" ht="19.5" customHeight="1" thickTop="1" thickBot="1" x14ac:dyDescent="0.3">
      <c r="A12" s="145" t="s">
        <v>271</v>
      </c>
      <c r="B12" s="282">
        <f t="shared" ref="B12:B17" si="0">SUM(C12:E12)</f>
        <v>2977354</v>
      </c>
      <c r="C12" s="44">
        <v>238941</v>
      </c>
      <c r="D12" s="44">
        <v>335044</v>
      </c>
      <c r="E12" s="44">
        <v>2403369</v>
      </c>
      <c r="F12" s="84" t="s">
        <v>272</v>
      </c>
    </row>
    <row r="13" spans="1:11" s="17" customFormat="1" ht="19.5" customHeight="1" thickTop="1" thickBot="1" x14ac:dyDescent="0.3">
      <c r="A13" s="146" t="s">
        <v>273</v>
      </c>
      <c r="B13" s="281">
        <f t="shared" si="0"/>
        <v>2052488</v>
      </c>
      <c r="C13" s="41">
        <v>21716</v>
      </c>
      <c r="D13" s="41">
        <v>187660</v>
      </c>
      <c r="E13" s="41">
        <v>1843112</v>
      </c>
      <c r="F13" s="86" t="s">
        <v>274</v>
      </c>
    </row>
    <row r="14" spans="1:11" s="17" customFormat="1" ht="19.5" customHeight="1" thickTop="1" thickBot="1" x14ac:dyDescent="0.3">
      <c r="A14" s="145" t="s">
        <v>275</v>
      </c>
      <c r="B14" s="282">
        <f t="shared" si="0"/>
        <v>195783</v>
      </c>
      <c r="C14" s="44">
        <v>13815</v>
      </c>
      <c r="D14" s="44">
        <v>30317</v>
      </c>
      <c r="E14" s="44">
        <v>151651</v>
      </c>
      <c r="F14" s="84" t="s">
        <v>276</v>
      </c>
    </row>
    <row r="15" spans="1:11" s="17" customFormat="1" ht="19.5" customHeight="1" thickTop="1" thickBot="1" x14ac:dyDescent="0.3">
      <c r="A15" s="147" t="s">
        <v>277</v>
      </c>
      <c r="B15" s="289">
        <f t="shared" si="0"/>
        <v>48</v>
      </c>
      <c r="C15" s="72">
        <v>0</v>
      </c>
      <c r="D15" s="72">
        <v>48</v>
      </c>
      <c r="E15" s="72">
        <v>0</v>
      </c>
      <c r="F15" s="88" t="s">
        <v>736</v>
      </c>
    </row>
    <row r="16" spans="1:11" s="17" customFormat="1" ht="19.5" customHeight="1" thickTop="1" thickBot="1" x14ac:dyDescent="0.3">
      <c r="A16" s="145" t="s">
        <v>278</v>
      </c>
      <c r="B16" s="282">
        <f t="shared" si="0"/>
        <v>242341</v>
      </c>
      <c r="C16" s="44">
        <v>4093</v>
      </c>
      <c r="D16" s="44">
        <v>58758</v>
      </c>
      <c r="E16" s="44">
        <v>179490</v>
      </c>
      <c r="F16" s="84" t="s">
        <v>279</v>
      </c>
    </row>
    <row r="17" spans="1:6" s="17" customFormat="1" ht="19.5" customHeight="1" thickTop="1" x14ac:dyDescent="0.25">
      <c r="A17" s="147" t="s">
        <v>280</v>
      </c>
      <c r="B17" s="289">
        <f t="shared" si="0"/>
        <v>23271</v>
      </c>
      <c r="C17" s="72">
        <v>1413</v>
      </c>
      <c r="D17" s="72">
        <v>601</v>
      </c>
      <c r="E17" s="72">
        <v>21257</v>
      </c>
      <c r="F17" s="88" t="s">
        <v>281</v>
      </c>
    </row>
    <row r="18" spans="1:6" s="17" customFormat="1" ht="24.75" customHeight="1" x14ac:dyDescent="0.25">
      <c r="A18" s="67" t="s">
        <v>282</v>
      </c>
      <c r="B18" s="288">
        <f>B12-B13+B14+B15-B16+B17</f>
        <v>901627</v>
      </c>
      <c r="C18" s="288">
        <f>C12-C13+C14+C15-C16+C17</f>
        <v>228360</v>
      </c>
      <c r="D18" s="288">
        <v>119592</v>
      </c>
      <c r="E18" s="288">
        <f>E12-E13+E14+E15-E16+E17</f>
        <v>553675</v>
      </c>
      <c r="F18" s="68" t="s">
        <v>283</v>
      </c>
    </row>
    <row r="19" spans="1:6" s="77" customFormat="1" ht="24.9" customHeight="1" thickBot="1" x14ac:dyDescent="0.3">
      <c r="A19" s="144" t="s">
        <v>176</v>
      </c>
      <c r="B19" s="293"/>
      <c r="C19" s="89"/>
      <c r="D19" s="89"/>
      <c r="E19" s="89"/>
      <c r="F19" s="76" t="s">
        <v>177</v>
      </c>
    </row>
    <row r="20" spans="1:6" s="17" customFormat="1" ht="19.5" customHeight="1" thickTop="1" thickBot="1" x14ac:dyDescent="0.3">
      <c r="A20" s="145" t="s">
        <v>178</v>
      </c>
      <c r="B20" s="294">
        <f>SUM(C20:E20)</f>
        <v>33512</v>
      </c>
      <c r="C20" s="91">
        <v>375</v>
      </c>
      <c r="D20" s="91">
        <v>20073</v>
      </c>
      <c r="E20" s="91">
        <v>13064</v>
      </c>
      <c r="F20" s="84" t="s">
        <v>179</v>
      </c>
    </row>
    <row r="21" spans="1:6" s="17" customFormat="1" ht="19.5" customHeight="1" thickTop="1" thickBot="1" x14ac:dyDescent="0.3">
      <c r="A21" s="146" t="s">
        <v>180</v>
      </c>
      <c r="B21" s="293">
        <f>SUM(C21:E21)</f>
        <v>321988</v>
      </c>
      <c r="C21" s="89">
        <v>10279</v>
      </c>
      <c r="D21" s="89">
        <v>22907</v>
      </c>
      <c r="E21" s="89">
        <v>288802</v>
      </c>
      <c r="F21" s="86" t="s">
        <v>181</v>
      </c>
    </row>
    <row r="22" spans="1:6" s="17" customFormat="1" ht="19.5" customHeight="1" thickTop="1" x14ac:dyDescent="0.25">
      <c r="A22" s="148" t="s">
        <v>182</v>
      </c>
      <c r="B22" s="295">
        <f>SUM(C22:E22)</f>
        <v>241040</v>
      </c>
      <c r="C22" s="93">
        <v>40592</v>
      </c>
      <c r="D22" s="93">
        <v>34923</v>
      </c>
      <c r="E22" s="93">
        <v>165525</v>
      </c>
      <c r="F22" s="94" t="s">
        <v>183</v>
      </c>
    </row>
    <row r="23" spans="1:6" s="77" customFormat="1" ht="24.75" customHeight="1" x14ac:dyDescent="0.25">
      <c r="A23" s="63" t="s">
        <v>184</v>
      </c>
      <c r="B23" s="296">
        <f>SUM(B20:B22)</f>
        <v>596540</v>
      </c>
      <c r="C23" s="296">
        <f>SUM(C20:C22)</f>
        <v>51246</v>
      </c>
      <c r="D23" s="296">
        <f>SUM(D20:D22)</f>
        <v>77903</v>
      </c>
      <c r="E23" s="296">
        <f>SUM(E20:E22)</f>
        <v>467391</v>
      </c>
      <c r="F23" s="64" t="s">
        <v>185</v>
      </c>
    </row>
    <row r="24" spans="1:6" s="17" customFormat="1" ht="21" customHeight="1" thickBot="1" x14ac:dyDescent="0.3">
      <c r="A24" s="95" t="s">
        <v>186</v>
      </c>
      <c r="B24" s="297">
        <f>B18-B23</f>
        <v>305087</v>
      </c>
      <c r="C24" s="297">
        <f>C18-C23</f>
        <v>177114</v>
      </c>
      <c r="D24" s="297">
        <f>D18-D23</f>
        <v>41689</v>
      </c>
      <c r="E24" s="297">
        <f>E18-E23</f>
        <v>86284</v>
      </c>
      <c r="F24" s="96" t="s">
        <v>187</v>
      </c>
    </row>
    <row r="25" spans="1:6" s="17" customFormat="1" ht="21" customHeight="1" thickTop="1" thickBot="1" x14ac:dyDescent="0.3">
      <c r="A25" s="97" t="s">
        <v>188</v>
      </c>
      <c r="B25" s="298">
        <f>SUM(C25:E25)</f>
        <v>36812</v>
      </c>
      <c r="C25" s="98">
        <v>179</v>
      </c>
      <c r="D25" s="98">
        <v>11668</v>
      </c>
      <c r="E25" s="98">
        <v>24965</v>
      </c>
      <c r="F25" s="99" t="s">
        <v>189</v>
      </c>
    </row>
    <row r="26" spans="1:6" s="17" customFormat="1" ht="21" customHeight="1" thickTop="1" thickBot="1" x14ac:dyDescent="0.3">
      <c r="A26" s="95" t="s">
        <v>190</v>
      </c>
      <c r="B26" s="294">
        <f>B24-B25</f>
        <v>268275</v>
      </c>
      <c r="C26" s="294">
        <f>C24-C25</f>
        <v>176935</v>
      </c>
      <c r="D26" s="294">
        <f>D24-D25</f>
        <v>30021</v>
      </c>
      <c r="E26" s="294">
        <f>E24-E25</f>
        <v>61319</v>
      </c>
      <c r="F26" s="100" t="s">
        <v>191</v>
      </c>
    </row>
    <row r="27" spans="1:6" s="17" customFormat="1" ht="21" customHeight="1" thickTop="1" thickBot="1" x14ac:dyDescent="0.3">
      <c r="A27" s="97" t="s">
        <v>192</v>
      </c>
      <c r="B27" s="298">
        <f>SUM(C27:E27)</f>
        <v>298690</v>
      </c>
      <c r="C27" s="98">
        <v>6657</v>
      </c>
      <c r="D27" s="98">
        <v>47465</v>
      </c>
      <c r="E27" s="98">
        <v>244568</v>
      </c>
      <c r="F27" s="99" t="s">
        <v>701</v>
      </c>
    </row>
    <row r="28" spans="1:6" s="17" customFormat="1" ht="21" customHeight="1" thickTop="1" x14ac:dyDescent="0.25">
      <c r="A28" s="101" t="s">
        <v>193</v>
      </c>
      <c r="B28" s="299">
        <f>B26-B27</f>
        <v>-30415</v>
      </c>
      <c r="C28" s="299">
        <f>C26-C27</f>
        <v>170278</v>
      </c>
      <c r="D28" s="299">
        <f>D26-D27</f>
        <v>-17444</v>
      </c>
      <c r="E28" s="299">
        <f>E26-E27</f>
        <v>-183249</v>
      </c>
      <c r="F28" s="102" t="s">
        <v>194</v>
      </c>
    </row>
    <row r="29" spans="1:6" x14ac:dyDescent="0.25">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view="pageBreakPreview" zoomScaleNormal="100" zoomScaleSheetLayoutView="100" workbookViewId="0">
      <selection activeCell="D29" sqref="D29"/>
    </sheetView>
  </sheetViews>
  <sheetFormatPr defaultRowHeight="13.2" x14ac:dyDescent="0.25"/>
  <cols>
    <col min="1" max="1" width="40.6640625" style="13" customWidth="1"/>
    <col min="2" max="6" width="12.6640625" style="14" customWidth="1"/>
    <col min="7" max="7" width="40.6640625" style="13" customWidth="1"/>
  </cols>
  <sheetData>
    <row r="1" spans="1:7" s="15" customFormat="1" ht="54" customHeight="1" x14ac:dyDescent="0.25">
      <c r="A1" s="436"/>
      <c r="B1" s="385"/>
      <c r="C1" s="385"/>
      <c r="D1" s="385"/>
      <c r="E1" s="385"/>
      <c r="F1" s="385"/>
      <c r="G1" s="385"/>
    </row>
    <row r="2" spans="1:7" ht="21" x14ac:dyDescent="0.25">
      <c r="A2" s="450" t="s">
        <v>371</v>
      </c>
      <c r="B2" s="450"/>
      <c r="C2" s="450"/>
      <c r="D2" s="450"/>
      <c r="E2" s="450"/>
      <c r="F2" s="450"/>
      <c r="G2" s="450"/>
    </row>
    <row r="3" spans="1:7" ht="21" x14ac:dyDescent="0.25">
      <c r="A3" s="450" t="s">
        <v>218</v>
      </c>
      <c r="B3" s="450"/>
      <c r="C3" s="450"/>
      <c r="D3" s="450"/>
      <c r="E3" s="450"/>
      <c r="F3" s="450"/>
      <c r="G3" s="450"/>
    </row>
    <row r="4" spans="1:7" ht="15.6" x14ac:dyDescent="0.25">
      <c r="A4" s="451" t="s">
        <v>372</v>
      </c>
      <c r="B4" s="451"/>
      <c r="C4" s="451"/>
      <c r="D4" s="451"/>
      <c r="E4" s="451"/>
      <c r="F4" s="451"/>
      <c r="G4" s="451"/>
    </row>
    <row r="5" spans="1:7" ht="15.6" x14ac:dyDescent="0.25">
      <c r="A5" s="451" t="s">
        <v>217</v>
      </c>
      <c r="B5" s="451"/>
      <c r="C5" s="451"/>
      <c r="D5" s="451"/>
      <c r="E5" s="451"/>
      <c r="F5" s="451"/>
      <c r="G5" s="451"/>
    </row>
    <row r="6" spans="1:7" ht="15.6" x14ac:dyDescent="0.25">
      <c r="A6" s="451" t="s">
        <v>795</v>
      </c>
      <c r="B6" s="451"/>
      <c r="C6" s="451"/>
      <c r="D6" s="451"/>
      <c r="E6" s="451"/>
      <c r="F6" s="451"/>
      <c r="G6" s="451"/>
    </row>
    <row r="7" spans="1:7" s="6" customFormat="1" ht="16.2" x14ac:dyDescent="0.35">
      <c r="A7" s="34" t="s">
        <v>413</v>
      </c>
      <c r="B7" s="1"/>
      <c r="C7" s="445"/>
      <c r="D7" s="445"/>
      <c r="E7" s="2"/>
      <c r="F7" s="2"/>
      <c r="G7" s="8" t="s">
        <v>414</v>
      </c>
    </row>
    <row r="8" spans="1:7" ht="44.25" customHeight="1" x14ac:dyDescent="0.25">
      <c r="A8" s="446" t="s">
        <v>374</v>
      </c>
      <c r="B8" s="153" t="s">
        <v>375</v>
      </c>
      <c r="C8" s="153" t="s">
        <v>376</v>
      </c>
      <c r="D8" s="153" t="s">
        <v>197</v>
      </c>
      <c r="E8" s="153" t="s">
        <v>377</v>
      </c>
      <c r="F8" s="153" t="s">
        <v>198</v>
      </c>
      <c r="G8" s="448" t="s">
        <v>378</v>
      </c>
    </row>
    <row r="9" spans="1:7" ht="37.5" customHeight="1" x14ac:dyDescent="0.25">
      <c r="A9" s="447"/>
      <c r="B9" s="154" t="s">
        <v>379</v>
      </c>
      <c r="C9" s="154" t="s">
        <v>380</v>
      </c>
      <c r="D9" s="154" t="s">
        <v>381</v>
      </c>
      <c r="E9" s="154" t="s">
        <v>382</v>
      </c>
      <c r="F9" s="154" t="s">
        <v>383</v>
      </c>
      <c r="G9" s="449"/>
    </row>
    <row r="10" spans="1:7" ht="17.25" customHeight="1" x14ac:dyDescent="0.25">
      <c r="A10" s="166" t="s">
        <v>199</v>
      </c>
      <c r="B10" s="300"/>
      <c r="C10" s="150"/>
      <c r="D10" s="150"/>
      <c r="E10" s="150"/>
      <c r="F10" s="150"/>
      <c r="G10" s="159" t="s">
        <v>200</v>
      </c>
    </row>
    <row r="11" spans="1:7" ht="17.25" customHeight="1" x14ac:dyDescent="0.25">
      <c r="A11" s="163" t="s">
        <v>384</v>
      </c>
      <c r="B11" s="301">
        <f>SUM(F11+E11)-(D11+C11)</f>
        <v>486263</v>
      </c>
      <c r="C11" s="152">
        <v>0</v>
      </c>
      <c r="D11" s="152">
        <v>50258</v>
      </c>
      <c r="E11" s="152">
        <v>0</v>
      </c>
      <c r="F11" s="152">
        <v>536521</v>
      </c>
      <c r="G11" s="155" t="s">
        <v>385</v>
      </c>
    </row>
    <row r="12" spans="1:7" s="151" customFormat="1" ht="17.25" customHeight="1" x14ac:dyDescent="0.25">
      <c r="A12" s="162" t="s">
        <v>386</v>
      </c>
      <c r="B12" s="300">
        <f t="shared" ref="B12:B19" si="0">SUM(F12+E12)-(D12+C12)</f>
        <v>316602</v>
      </c>
      <c r="C12" s="150">
        <v>1796</v>
      </c>
      <c r="D12" s="150">
        <v>26698</v>
      </c>
      <c r="E12" s="150">
        <v>30</v>
      </c>
      <c r="F12" s="150">
        <v>345066</v>
      </c>
      <c r="G12" s="156" t="s">
        <v>387</v>
      </c>
    </row>
    <row r="13" spans="1:7" ht="17.25" customHeight="1" x14ac:dyDescent="0.25">
      <c r="A13" s="163" t="s">
        <v>388</v>
      </c>
      <c r="B13" s="301">
        <f t="shared" si="0"/>
        <v>115941</v>
      </c>
      <c r="C13" s="152">
        <v>9228</v>
      </c>
      <c r="D13" s="152">
        <v>15648</v>
      </c>
      <c r="E13" s="152">
        <v>14102</v>
      </c>
      <c r="F13" s="152">
        <v>126715</v>
      </c>
      <c r="G13" s="155" t="s">
        <v>389</v>
      </c>
    </row>
    <row r="14" spans="1:7" s="151" customFormat="1" ht="17.25" customHeight="1" x14ac:dyDescent="0.25">
      <c r="A14" s="162" t="s">
        <v>390</v>
      </c>
      <c r="B14" s="300">
        <f t="shared" si="0"/>
        <v>59530</v>
      </c>
      <c r="C14" s="150">
        <v>14809</v>
      </c>
      <c r="D14" s="150">
        <v>108</v>
      </c>
      <c r="E14" s="150">
        <v>18491</v>
      </c>
      <c r="F14" s="150">
        <v>55956</v>
      </c>
      <c r="G14" s="156" t="s">
        <v>391</v>
      </c>
    </row>
    <row r="15" spans="1:7" ht="17.25" customHeight="1" x14ac:dyDescent="0.25">
      <c r="A15" s="163" t="s">
        <v>392</v>
      </c>
      <c r="B15" s="301">
        <f t="shared" si="0"/>
        <v>5107</v>
      </c>
      <c r="C15" s="152">
        <v>1559</v>
      </c>
      <c r="D15" s="152">
        <v>452</v>
      </c>
      <c r="E15" s="152">
        <v>2592</v>
      </c>
      <c r="F15" s="152">
        <v>4526</v>
      </c>
      <c r="G15" s="155" t="s">
        <v>393</v>
      </c>
    </row>
    <row r="16" spans="1:7" s="151" customFormat="1" ht="17.25" customHeight="1" x14ac:dyDescent="0.25">
      <c r="A16" s="162" t="s">
        <v>394</v>
      </c>
      <c r="B16" s="300">
        <f t="shared" si="0"/>
        <v>19306</v>
      </c>
      <c r="C16" s="150">
        <v>7745</v>
      </c>
      <c r="D16" s="150">
        <v>940</v>
      </c>
      <c r="E16" s="150">
        <v>8267</v>
      </c>
      <c r="F16" s="150">
        <v>19724</v>
      </c>
      <c r="G16" s="156" t="s">
        <v>395</v>
      </c>
    </row>
    <row r="17" spans="1:7" ht="17.25" customHeight="1" x14ac:dyDescent="0.25">
      <c r="A17" s="163" t="s">
        <v>396</v>
      </c>
      <c r="B17" s="301">
        <f t="shared" si="0"/>
        <v>7114</v>
      </c>
      <c r="C17" s="152">
        <v>0</v>
      </c>
      <c r="D17" s="152">
        <v>862</v>
      </c>
      <c r="E17" s="152">
        <v>0</v>
      </c>
      <c r="F17" s="152">
        <v>7976</v>
      </c>
      <c r="G17" s="155" t="s">
        <v>397</v>
      </c>
    </row>
    <row r="18" spans="1:7" s="151" customFormat="1" ht="17.25" customHeight="1" x14ac:dyDescent="0.25">
      <c r="A18" s="162" t="s">
        <v>398</v>
      </c>
      <c r="B18" s="300">
        <f t="shared" si="0"/>
        <v>15783</v>
      </c>
      <c r="C18" s="150">
        <v>1676</v>
      </c>
      <c r="D18" s="150">
        <v>0</v>
      </c>
      <c r="E18" s="150">
        <v>0</v>
      </c>
      <c r="F18" s="150">
        <v>17459</v>
      </c>
      <c r="G18" s="156" t="s">
        <v>399</v>
      </c>
    </row>
    <row r="19" spans="1:7" ht="17.25" customHeight="1" x14ac:dyDescent="0.25">
      <c r="A19" s="163" t="s">
        <v>400</v>
      </c>
      <c r="B19" s="301">
        <f t="shared" si="0"/>
        <v>66566</v>
      </c>
      <c r="C19" s="152">
        <v>0</v>
      </c>
      <c r="D19" s="152">
        <v>45408</v>
      </c>
      <c r="E19" s="152">
        <v>66136</v>
      </c>
      <c r="F19" s="152">
        <v>45838</v>
      </c>
      <c r="G19" s="155" t="s">
        <v>401</v>
      </c>
    </row>
    <row r="20" spans="1:7" s="151" customFormat="1" ht="18" customHeight="1" x14ac:dyDescent="0.25">
      <c r="A20" s="165" t="s">
        <v>4</v>
      </c>
      <c r="B20" s="302">
        <f>SUM(B11:B19)</f>
        <v>1092212</v>
      </c>
      <c r="C20" s="302">
        <f>SUM(C11:C19)</f>
        <v>36813</v>
      </c>
      <c r="D20" s="302">
        <f>SUM(D11:D19)</f>
        <v>140374</v>
      </c>
      <c r="E20" s="302">
        <f>SUM(E11:E19)</f>
        <v>109618</v>
      </c>
      <c r="F20" s="302">
        <f>SUM(F11:F19)</f>
        <v>1159781</v>
      </c>
      <c r="G20" s="157" t="s">
        <v>44</v>
      </c>
    </row>
    <row r="21" spans="1:7" ht="18" customHeight="1" x14ac:dyDescent="0.25">
      <c r="A21" s="161" t="s">
        <v>201</v>
      </c>
      <c r="B21" s="301"/>
      <c r="C21" s="152"/>
      <c r="D21" s="152"/>
      <c r="E21" s="152"/>
      <c r="F21" s="152"/>
      <c r="G21" s="160" t="s">
        <v>202</v>
      </c>
    </row>
    <row r="22" spans="1:7" s="151" customFormat="1" ht="17.25" customHeight="1" x14ac:dyDescent="0.25">
      <c r="A22" s="162" t="s">
        <v>402</v>
      </c>
      <c r="B22" s="300">
        <f t="shared" ref="B22:B28" si="1">SUM(F22+E22)-(D22+C22)</f>
        <v>4872573</v>
      </c>
      <c r="C22" s="150">
        <v>0</v>
      </c>
      <c r="D22" s="150">
        <v>100224</v>
      </c>
      <c r="E22" s="150">
        <v>428868</v>
      </c>
      <c r="F22" s="150">
        <v>4543929</v>
      </c>
      <c r="G22" s="156" t="s">
        <v>403</v>
      </c>
    </row>
    <row r="23" spans="1:7" ht="17.25" customHeight="1" x14ac:dyDescent="0.25">
      <c r="A23" s="163" t="s">
        <v>404</v>
      </c>
      <c r="B23" s="301">
        <f t="shared" si="1"/>
        <v>3246880</v>
      </c>
      <c r="C23" s="152">
        <v>0</v>
      </c>
      <c r="D23" s="152">
        <v>390278</v>
      </c>
      <c r="E23" s="152">
        <v>830628</v>
      </c>
      <c r="F23" s="152">
        <v>2806530</v>
      </c>
      <c r="G23" s="155" t="s">
        <v>405</v>
      </c>
    </row>
    <row r="24" spans="1:7" s="151" customFormat="1" ht="17.25" customHeight="1" x14ac:dyDescent="0.25">
      <c r="A24" s="162" t="s">
        <v>406</v>
      </c>
      <c r="B24" s="300">
        <f t="shared" si="1"/>
        <v>5825696</v>
      </c>
      <c r="C24" s="150">
        <v>0</v>
      </c>
      <c r="D24" s="150">
        <v>0</v>
      </c>
      <c r="E24" s="150">
        <v>328830</v>
      </c>
      <c r="F24" s="150">
        <v>5496866</v>
      </c>
      <c r="G24" s="156" t="s">
        <v>407</v>
      </c>
    </row>
    <row r="25" spans="1:7" ht="17.25" customHeight="1" x14ac:dyDescent="0.25">
      <c r="A25" s="163" t="s">
        <v>203</v>
      </c>
      <c r="B25" s="301">
        <f t="shared" si="1"/>
        <v>50495</v>
      </c>
      <c r="C25" s="152">
        <v>0</v>
      </c>
      <c r="D25" s="152">
        <v>0</v>
      </c>
      <c r="E25" s="152">
        <v>7045</v>
      </c>
      <c r="F25" s="152">
        <v>43450</v>
      </c>
      <c r="G25" s="155" t="s">
        <v>204</v>
      </c>
    </row>
    <row r="26" spans="1:7" s="151" customFormat="1" ht="17.25" customHeight="1" x14ac:dyDescent="0.25">
      <c r="A26" s="162" t="s">
        <v>408</v>
      </c>
      <c r="B26" s="300">
        <f t="shared" si="1"/>
        <v>4974689</v>
      </c>
      <c r="C26" s="150">
        <v>0</v>
      </c>
      <c r="D26" s="150">
        <v>2272293</v>
      </c>
      <c r="E26" s="150">
        <v>1856087</v>
      </c>
      <c r="F26" s="150">
        <v>5390895</v>
      </c>
      <c r="G26" s="156" t="s">
        <v>409</v>
      </c>
    </row>
    <row r="27" spans="1:7" ht="17.25" customHeight="1" x14ac:dyDescent="0.25">
      <c r="A27" s="163" t="s">
        <v>410</v>
      </c>
      <c r="B27" s="301">
        <f t="shared" si="1"/>
        <v>4786764</v>
      </c>
      <c r="C27" s="152">
        <v>0</v>
      </c>
      <c r="D27" s="152">
        <v>1195208</v>
      </c>
      <c r="E27" s="152">
        <v>1515121</v>
      </c>
      <c r="F27" s="152">
        <v>4466851</v>
      </c>
      <c r="G27" s="155" t="s">
        <v>411</v>
      </c>
    </row>
    <row r="28" spans="1:7" s="151" customFormat="1" ht="17.25" customHeight="1" x14ac:dyDescent="0.25">
      <c r="A28" s="162" t="s">
        <v>42</v>
      </c>
      <c r="B28" s="300">
        <f t="shared" si="1"/>
        <v>10507910</v>
      </c>
      <c r="C28" s="150">
        <v>0</v>
      </c>
      <c r="D28" s="150">
        <v>313736</v>
      </c>
      <c r="E28" s="150">
        <v>2000423</v>
      </c>
      <c r="F28" s="150">
        <v>8821223</v>
      </c>
      <c r="G28" s="156" t="s">
        <v>412</v>
      </c>
    </row>
    <row r="29" spans="1:7" ht="18" customHeight="1" x14ac:dyDescent="0.25">
      <c r="A29" s="164" t="s">
        <v>4</v>
      </c>
      <c r="B29" s="303">
        <f>SUM(B22:B28)</f>
        <v>34265007</v>
      </c>
      <c r="C29" s="303">
        <f>SUM(C22:C28)</f>
        <v>0</v>
      </c>
      <c r="D29" s="303">
        <f>SUM(D22:D28)</f>
        <v>4271739</v>
      </c>
      <c r="E29" s="303">
        <f>SUM(E22:E28)</f>
        <v>6967002</v>
      </c>
      <c r="F29" s="303">
        <f>SUM(F22:F28)</f>
        <v>31569744</v>
      </c>
      <c r="G29" s="158" t="s">
        <v>44</v>
      </c>
    </row>
    <row r="30" spans="1:7" s="151" customFormat="1" ht="30" customHeight="1" x14ac:dyDescent="0.25">
      <c r="A30" s="165" t="s">
        <v>66</v>
      </c>
      <c r="B30" s="302">
        <f>SUM(B20+B29)</f>
        <v>35357219</v>
      </c>
      <c r="C30" s="302">
        <f>SUM(C20+C29)</f>
        <v>36813</v>
      </c>
      <c r="D30" s="302">
        <f>SUM(D20+D29)</f>
        <v>4412113</v>
      </c>
      <c r="E30" s="302">
        <f>SUM(E20+E29)</f>
        <v>7076620</v>
      </c>
      <c r="F30" s="302">
        <f>SUM(F20+F29)</f>
        <v>32729525</v>
      </c>
      <c r="G30" s="157"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view="pageBreakPreview" zoomScaleNormal="100" zoomScaleSheetLayoutView="100" workbookViewId="0">
      <selection activeCell="M25" sqref="M25"/>
    </sheetView>
  </sheetViews>
  <sheetFormatPr defaultRowHeight="13.2" x14ac:dyDescent="0.25"/>
  <cols>
    <col min="1" max="1" width="25.6640625" style="13" customWidth="1"/>
    <col min="2" max="6" width="12.6640625" style="14" customWidth="1"/>
    <col min="7" max="7" width="25.6640625" style="13" customWidth="1"/>
  </cols>
  <sheetData>
    <row r="1" spans="1:7" s="15" customFormat="1" ht="54" customHeight="1" x14ac:dyDescent="0.25">
      <c r="A1" s="436"/>
      <c r="B1" s="385"/>
      <c r="C1" s="385"/>
      <c r="D1" s="385"/>
      <c r="E1" s="385"/>
      <c r="F1" s="385"/>
      <c r="G1" s="385"/>
    </row>
    <row r="2" spans="1:7" ht="21" x14ac:dyDescent="0.25">
      <c r="A2" s="433" t="s">
        <v>365</v>
      </c>
      <c r="B2" s="433"/>
      <c r="C2" s="433"/>
      <c r="D2" s="433"/>
      <c r="E2" s="433"/>
      <c r="F2" s="433"/>
      <c r="G2" s="433"/>
    </row>
    <row r="3" spans="1:7" ht="21" x14ac:dyDescent="0.25">
      <c r="A3" s="433" t="s">
        <v>218</v>
      </c>
      <c r="B3" s="433"/>
      <c r="C3" s="433"/>
      <c r="D3" s="433"/>
      <c r="E3" s="433"/>
      <c r="F3" s="433"/>
      <c r="G3" s="433"/>
    </row>
    <row r="4" spans="1:7" ht="15.75" customHeight="1" x14ac:dyDescent="0.25">
      <c r="A4" s="435" t="s">
        <v>366</v>
      </c>
      <c r="B4" s="435"/>
      <c r="C4" s="435"/>
      <c r="D4" s="435"/>
      <c r="E4" s="435"/>
      <c r="F4" s="435"/>
      <c r="G4" s="435"/>
    </row>
    <row r="5" spans="1:7" ht="15.75" customHeight="1" x14ac:dyDescent="0.25">
      <c r="A5" s="435" t="s">
        <v>217</v>
      </c>
      <c r="B5" s="435"/>
      <c r="C5" s="435"/>
      <c r="D5" s="435"/>
      <c r="E5" s="435"/>
      <c r="F5" s="435"/>
      <c r="G5" s="435"/>
    </row>
    <row r="6" spans="1:7" ht="15.6" x14ac:dyDescent="0.25">
      <c r="A6" s="451" t="s">
        <v>795</v>
      </c>
      <c r="B6" s="451"/>
      <c r="C6" s="451"/>
      <c r="D6" s="451"/>
      <c r="E6" s="451"/>
      <c r="F6" s="451"/>
      <c r="G6" s="451"/>
    </row>
    <row r="7" spans="1:7" s="6" customFormat="1" ht="16.2" x14ac:dyDescent="0.35">
      <c r="A7" s="34" t="s">
        <v>706</v>
      </c>
      <c r="B7" s="1"/>
      <c r="C7" s="445"/>
      <c r="D7" s="445"/>
      <c r="E7" s="2"/>
      <c r="F7" s="2"/>
      <c r="G7" s="8" t="s">
        <v>705</v>
      </c>
    </row>
    <row r="8" spans="1:7" s="17" customFormat="1" ht="55.5" customHeight="1" x14ac:dyDescent="0.25">
      <c r="A8" s="466" t="s">
        <v>343</v>
      </c>
      <c r="B8" s="104" t="s">
        <v>205</v>
      </c>
      <c r="C8" s="104" t="s">
        <v>206</v>
      </c>
      <c r="D8" s="104" t="s">
        <v>207</v>
      </c>
      <c r="E8" s="104" t="s">
        <v>208</v>
      </c>
      <c r="F8" s="104" t="s">
        <v>209</v>
      </c>
      <c r="G8" s="437" t="s">
        <v>344</v>
      </c>
    </row>
    <row r="9" spans="1:7" s="17" customFormat="1" ht="40.799999999999997" x14ac:dyDescent="0.25">
      <c r="A9" s="467"/>
      <c r="B9" s="39" t="s">
        <v>210</v>
      </c>
      <c r="C9" s="39" t="s">
        <v>211</v>
      </c>
      <c r="D9" s="39" t="s">
        <v>212</v>
      </c>
      <c r="E9" s="39" t="s">
        <v>213</v>
      </c>
      <c r="F9" s="39" t="s">
        <v>214</v>
      </c>
      <c r="G9" s="438"/>
    </row>
    <row r="10" spans="1:7" s="17" customFormat="1" ht="33" customHeight="1" thickBot="1" x14ac:dyDescent="0.3">
      <c r="A10" s="40" t="s">
        <v>6</v>
      </c>
      <c r="B10" s="330">
        <v>78297</v>
      </c>
      <c r="C10" s="330">
        <v>502427</v>
      </c>
      <c r="D10" s="331">
        <v>52.16</v>
      </c>
      <c r="E10" s="331">
        <v>2.36</v>
      </c>
      <c r="F10" s="330">
        <v>221931</v>
      </c>
      <c r="G10" s="42" t="s">
        <v>11</v>
      </c>
    </row>
    <row r="11" spans="1:7" s="17" customFormat="1" ht="33" customHeight="1" thickTop="1" thickBot="1" x14ac:dyDescent="0.3">
      <c r="A11" s="43" t="s">
        <v>12</v>
      </c>
      <c r="B11" s="332">
        <v>151597</v>
      </c>
      <c r="C11" s="332">
        <v>434880</v>
      </c>
      <c r="D11" s="333">
        <v>19.149999999999999</v>
      </c>
      <c r="E11" s="333">
        <v>16.78</v>
      </c>
      <c r="F11" s="332">
        <v>172600</v>
      </c>
      <c r="G11" s="45" t="s">
        <v>13</v>
      </c>
    </row>
    <row r="12" spans="1:7" s="17" customFormat="1" ht="33" customHeight="1" thickTop="1" x14ac:dyDescent="0.25">
      <c r="A12" s="115" t="s">
        <v>241</v>
      </c>
      <c r="B12" s="363">
        <v>9321789</v>
      </c>
      <c r="C12" s="363">
        <v>12018940</v>
      </c>
      <c r="D12" s="364">
        <v>4.5</v>
      </c>
      <c r="E12" s="364">
        <v>0.16</v>
      </c>
      <c r="F12" s="363">
        <v>350376</v>
      </c>
      <c r="G12" s="66" t="s">
        <v>412</v>
      </c>
    </row>
    <row r="13" spans="1:7" s="17" customFormat="1" ht="40.5" customHeight="1" x14ac:dyDescent="0.25">
      <c r="A13" s="174" t="s">
        <v>751</v>
      </c>
      <c r="B13" s="346">
        <v>218543</v>
      </c>
      <c r="C13" s="346">
        <v>645864</v>
      </c>
      <c r="D13" s="365">
        <v>35.71</v>
      </c>
      <c r="E13" s="365">
        <v>3.72</v>
      </c>
      <c r="F13" s="346">
        <v>213961</v>
      </c>
      <c r="G13" s="316" t="s">
        <v>752</v>
      </c>
    </row>
    <row r="14" spans="1:7" s="184" customFormat="1" ht="29.25" customHeight="1" x14ac:dyDescent="0.25">
      <c r="A14" s="478" t="s">
        <v>215</v>
      </c>
      <c r="B14" s="478"/>
      <c r="C14" s="478"/>
      <c r="D14" s="479" t="s">
        <v>216</v>
      </c>
      <c r="E14" s="479"/>
      <c r="F14" s="479"/>
      <c r="G14" s="479"/>
    </row>
  </sheetData>
  <mergeCells count="11">
    <mergeCell ref="A14:C14"/>
    <mergeCell ref="D14:G14"/>
    <mergeCell ref="A8:A9"/>
    <mergeCell ref="G8:G9"/>
    <mergeCell ref="A4:G4"/>
    <mergeCell ref="A5:G5"/>
    <mergeCell ref="A1:G1"/>
    <mergeCell ref="C7:D7"/>
    <mergeCell ref="A6:G6"/>
    <mergeCell ref="A2:G2"/>
    <mergeCell ref="A3:G3"/>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4"/>
  <sheetViews>
    <sheetView tabSelected="1" view="pageBreakPreview" zoomScaleNormal="100" zoomScaleSheetLayoutView="100" workbookViewId="0">
      <selection activeCell="C24" sqref="C24"/>
    </sheetView>
  </sheetViews>
  <sheetFormatPr defaultColWidth="10.44140625" defaultRowHeight="15" x14ac:dyDescent="0.25"/>
  <cols>
    <col min="1" max="1" width="6.44140625" style="206" customWidth="1"/>
    <col min="2" max="2" width="65.6640625" style="208" customWidth="1"/>
    <col min="3" max="3" width="11" style="206" customWidth="1"/>
    <col min="4" max="4" width="65.6640625" style="208" customWidth="1"/>
    <col min="5" max="5" width="6.44140625" style="207" customWidth="1"/>
    <col min="6" max="16384" width="10.44140625" style="206"/>
  </cols>
  <sheetData>
    <row r="1" spans="1:12" s="15" customFormat="1" ht="25.95" customHeight="1" x14ac:dyDescent="0.25">
      <c r="B1" s="385"/>
      <c r="C1" s="385"/>
      <c r="D1" s="385"/>
      <c r="E1" s="385"/>
      <c r="F1" s="244"/>
      <c r="G1" s="244"/>
      <c r="H1" s="244"/>
      <c r="I1" s="244"/>
      <c r="J1" s="244"/>
      <c r="K1" s="244"/>
      <c r="L1" s="244"/>
    </row>
    <row r="2" spans="1:12" ht="20.25" customHeight="1" x14ac:dyDescent="0.25">
      <c r="A2" s="386" t="s">
        <v>699</v>
      </c>
      <c r="B2" s="386"/>
      <c r="C2" s="386"/>
      <c r="D2" s="386"/>
      <c r="E2" s="386"/>
    </row>
    <row r="3" spans="1:12" ht="19.2" customHeight="1" x14ac:dyDescent="0.25">
      <c r="A3" s="387" t="s">
        <v>700</v>
      </c>
      <c r="B3" s="387"/>
      <c r="C3" s="387"/>
      <c r="D3" s="387"/>
      <c r="E3" s="387"/>
    </row>
    <row r="4" spans="1:12" ht="37.5" customHeight="1" x14ac:dyDescent="0.25">
      <c r="A4" s="243" t="s">
        <v>437</v>
      </c>
      <c r="B4" s="242" t="s">
        <v>330</v>
      </c>
      <c r="C4" s="241" t="s">
        <v>436</v>
      </c>
      <c r="D4" s="240" t="s">
        <v>435</v>
      </c>
      <c r="E4" s="239" t="s">
        <v>434</v>
      </c>
    </row>
    <row r="5" spans="1:12" s="209" customFormat="1" ht="13.8" x14ac:dyDescent="0.25">
      <c r="A5" s="224"/>
      <c r="B5" s="238" t="s">
        <v>433</v>
      </c>
      <c r="C5" s="237">
        <v>3</v>
      </c>
      <c r="D5" s="236" t="s">
        <v>432</v>
      </c>
      <c r="E5" s="224"/>
    </row>
    <row r="6" spans="1:12" s="209" customFormat="1" ht="13.8" x14ac:dyDescent="0.25">
      <c r="A6" s="228"/>
      <c r="B6" s="235" t="s">
        <v>431</v>
      </c>
      <c r="C6" s="211">
        <v>6</v>
      </c>
      <c r="D6" s="234" t="s">
        <v>430</v>
      </c>
      <c r="E6" s="228"/>
    </row>
    <row r="7" spans="1:12" s="209" customFormat="1" ht="13.8" x14ac:dyDescent="0.25">
      <c r="A7" s="227"/>
      <c r="B7" s="233" t="s">
        <v>429</v>
      </c>
      <c r="C7" s="215">
        <v>10</v>
      </c>
      <c r="D7" s="232" t="s">
        <v>428</v>
      </c>
      <c r="E7" s="224"/>
    </row>
    <row r="8" spans="1:12" s="209" customFormat="1" ht="13.8" x14ac:dyDescent="0.25">
      <c r="A8" s="231"/>
      <c r="B8" s="230" t="s">
        <v>427</v>
      </c>
      <c r="C8" s="211">
        <v>11</v>
      </c>
      <c r="D8" s="229" t="s">
        <v>426</v>
      </c>
      <c r="E8" s="228"/>
    </row>
    <row r="9" spans="1:12" s="209" customFormat="1" ht="27" customHeight="1" x14ac:dyDescent="0.3">
      <c r="A9" s="227"/>
      <c r="B9" s="226" t="s">
        <v>425</v>
      </c>
      <c r="C9" s="215"/>
      <c r="D9" s="225" t="s">
        <v>424</v>
      </c>
      <c r="E9" s="224"/>
      <c r="G9" s="388"/>
      <c r="H9" s="388"/>
      <c r="I9" s="388"/>
    </row>
    <row r="10" spans="1:12" s="212" customFormat="1" ht="20.399999999999999" x14ac:dyDescent="0.25">
      <c r="A10" s="211">
        <v>1</v>
      </c>
      <c r="B10" s="219" t="s">
        <v>819</v>
      </c>
      <c r="C10" s="211">
        <v>34</v>
      </c>
      <c r="D10" s="218" t="s">
        <v>797</v>
      </c>
      <c r="E10" s="210">
        <v>1</v>
      </c>
      <c r="G10" s="389"/>
      <c r="H10" s="389"/>
      <c r="I10" s="389"/>
    </row>
    <row r="11" spans="1:12" s="212" customFormat="1" ht="20.399999999999999" x14ac:dyDescent="0.25">
      <c r="A11" s="215">
        <v>2</v>
      </c>
      <c r="B11" s="216" t="s">
        <v>820</v>
      </c>
      <c r="C11" s="215">
        <v>34</v>
      </c>
      <c r="D11" s="217" t="s">
        <v>798</v>
      </c>
      <c r="E11" s="213">
        <v>2</v>
      </c>
    </row>
    <row r="12" spans="1:12" s="209" customFormat="1" ht="15.6" x14ac:dyDescent="0.25">
      <c r="A12" s="211">
        <v>3</v>
      </c>
      <c r="B12" s="219" t="s">
        <v>821</v>
      </c>
      <c r="C12" s="211">
        <v>35</v>
      </c>
      <c r="D12" s="218" t="s">
        <v>799</v>
      </c>
      <c r="E12" s="210">
        <v>3</v>
      </c>
    </row>
    <row r="13" spans="1:12" s="209" customFormat="1" ht="15.6" x14ac:dyDescent="0.2">
      <c r="A13" s="215">
        <v>4</v>
      </c>
      <c r="B13" s="223" t="s">
        <v>822</v>
      </c>
      <c r="C13" s="215">
        <v>36</v>
      </c>
      <c r="D13" s="214" t="s">
        <v>800</v>
      </c>
      <c r="E13" s="213">
        <v>4</v>
      </c>
    </row>
    <row r="14" spans="1:12" s="212" customFormat="1" ht="15.6" x14ac:dyDescent="0.25">
      <c r="A14" s="211">
        <v>5</v>
      </c>
      <c r="B14" s="219" t="s">
        <v>823</v>
      </c>
      <c r="C14" s="211">
        <v>37</v>
      </c>
      <c r="D14" s="218" t="s">
        <v>801</v>
      </c>
      <c r="E14" s="210">
        <v>5</v>
      </c>
    </row>
    <row r="15" spans="1:12" s="212" customFormat="1" ht="15.6" x14ac:dyDescent="0.25">
      <c r="A15" s="215">
        <v>6</v>
      </c>
      <c r="B15" s="216" t="s">
        <v>824</v>
      </c>
      <c r="C15" s="215">
        <v>38</v>
      </c>
      <c r="D15" s="217" t="s">
        <v>802</v>
      </c>
      <c r="E15" s="213">
        <v>6</v>
      </c>
    </row>
    <row r="16" spans="1:12" s="212" customFormat="1" ht="15.6" x14ac:dyDescent="0.25">
      <c r="A16" s="211">
        <v>7</v>
      </c>
      <c r="B16" s="219" t="s">
        <v>825</v>
      </c>
      <c r="C16" s="211">
        <v>29</v>
      </c>
      <c r="D16" s="218" t="s">
        <v>803</v>
      </c>
      <c r="E16" s="210">
        <v>7</v>
      </c>
    </row>
    <row r="17" spans="1:5" s="212" customFormat="1" ht="15.6" x14ac:dyDescent="0.25">
      <c r="A17" s="215">
        <v>8</v>
      </c>
      <c r="B17" s="216" t="s">
        <v>826</v>
      </c>
      <c r="C17" s="215">
        <v>30</v>
      </c>
      <c r="D17" s="217" t="s">
        <v>804</v>
      </c>
      <c r="E17" s="213">
        <v>8</v>
      </c>
    </row>
    <row r="18" spans="1:5" s="212" customFormat="1" ht="15.6" x14ac:dyDescent="0.25">
      <c r="A18" s="211">
        <v>9</v>
      </c>
      <c r="B18" s="219" t="s">
        <v>827</v>
      </c>
      <c r="C18" s="211">
        <v>31</v>
      </c>
      <c r="D18" s="218" t="s">
        <v>805</v>
      </c>
      <c r="E18" s="210">
        <v>9</v>
      </c>
    </row>
    <row r="19" spans="1:5" s="212" customFormat="1" ht="15.6" x14ac:dyDescent="0.25">
      <c r="A19" s="215">
        <v>10</v>
      </c>
      <c r="B19" s="216" t="s">
        <v>827</v>
      </c>
      <c r="C19" s="215">
        <v>32</v>
      </c>
      <c r="D19" s="217" t="s">
        <v>806</v>
      </c>
      <c r="E19" s="213">
        <v>10</v>
      </c>
    </row>
    <row r="20" spans="1:5" s="212" customFormat="1" ht="15.6" x14ac:dyDescent="0.25">
      <c r="A20" s="211">
        <v>11</v>
      </c>
      <c r="B20" s="219" t="s">
        <v>828</v>
      </c>
      <c r="C20" s="211">
        <v>33</v>
      </c>
      <c r="D20" s="218" t="s">
        <v>807</v>
      </c>
      <c r="E20" s="210">
        <v>11</v>
      </c>
    </row>
    <row r="21" spans="1:5" s="220" customFormat="1" ht="27" customHeight="1" x14ac:dyDescent="0.25">
      <c r="A21" s="215"/>
      <c r="B21" s="222" t="s">
        <v>423</v>
      </c>
      <c r="C21" s="215"/>
      <c r="D21" s="221" t="s">
        <v>422</v>
      </c>
      <c r="E21" s="213"/>
    </row>
    <row r="22" spans="1:5" s="212" customFormat="1" ht="20.399999999999999" x14ac:dyDescent="0.25">
      <c r="A22" s="211">
        <v>1</v>
      </c>
      <c r="B22" s="219" t="s">
        <v>829</v>
      </c>
      <c r="C22" s="211">
        <v>37</v>
      </c>
      <c r="D22" s="218" t="s">
        <v>808</v>
      </c>
      <c r="E22" s="210">
        <v>1</v>
      </c>
    </row>
    <row r="23" spans="1:5" s="212" customFormat="1" ht="20.399999999999999" x14ac:dyDescent="0.25">
      <c r="A23" s="215">
        <v>2</v>
      </c>
      <c r="B23" s="216" t="s">
        <v>830</v>
      </c>
      <c r="C23" s="215">
        <v>38</v>
      </c>
      <c r="D23" s="217" t="s">
        <v>809</v>
      </c>
      <c r="E23" s="213">
        <v>2</v>
      </c>
    </row>
    <row r="24" spans="1:5" s="212" customFormat="1" ht="20.399999999999999" x14ac:dyDescent="0.25">
      <c r="A24" s="211">
        <v>3</v>
      </c>
      <c r="B24" s="219" t="s">
        <v>831</v>
      </c>
      <c r="C24" s="211">
        <v>39</v>
      </c>
      <c r="D24" s="218" t="s">
        <v>810</v>
      </c>
      <c r="E24" s="210">
        <v>3</v>
      </c>
    </row>
    <row r="25" spans="1:5" s="212" customFormat="1" ht="20.399999999999999" x14ac:dyDescent="0.25">
      <c r="A25" s="215">
        <v>4</v>
      </c>
      <c r="B25" s="216" t="s">
        <v>832</v>
      </c>
      <c r="C25" s="215">
        <v>40</v>
      </c>
      <c r="D25" s="217" t="s">
        <v>811</v>
      </c>
      <c r="E25" s="213">
        <v>4</v>
      </c>
    </row>
    <row r="26" spans="1:5" s="212" customFormat="1" ht="20.399999999999999" x14ac:dyDescent="0.25">
      <c r="A26" s="211">
        <v>5</v>
      </c>
      <c r="B26" s="219" t="s">
        <v>833</v>
      </c>
      <c r="C26" s="211">
        <v>41</v>
      </c>
      <c r="D26" s="218" t="s">
        <v>812</v>
      </c>
      <c r="E26" s="210">
        <v>5</v>
      </c>
    </row>
    <row r="27" spans="1:5" s="212" customFormat="1" ht="20.399999999999999" x14ac:dyDescent="0.25">
      <c r="A27" s="215">
        <v>6</v>
      </c>
      <c r="B27" s="216" t="s">
        <v>834</v>
      </c>
      <c r="C27" s="215">
        <v>42</v>
      </c>
      <c r="D27" s="217" t="s">
        <v>813</v>
      </c>
      <c r="E27" s="213">
        <v>6</v>
      </c>
    </row>
    <row r="28" spans="1:5" s="212" customFormat="1" ht="20.399999999999999" x14ac:dyDescent="0.25">
      <c r="A28" s="211">
        <v>7</v>
      </c>
      <c r="B28" s="219" t="s">
        <v>835</v>
      </c>
      <c r="C28" s="211">
        <v>43</v>
      </c>
      <c r="D28" s="218" t="s">
        <v>814</v>
      </c>
      <c r="E28" s="210">
        <v>7</v>
      </c>
    </row>
    <row r="29" spans="1:5" s="212" customFormat="1" ht="20.399999999999999" x14ac:dyDescent="0.25">
      <c r="A29" s="215">
        <v>8</v>
      </c>
      <c r="B29" s="216" t="s">
        <v>836</v>
      </c>
      <c r="C29" s="215">
        <v>44</v>
      </c>
      <c r="D29" s="217" t="s">
        <v>815</v>
      </c>
      <c r="E29" s="213">
        <v>8</v>
      </c>
    </row>
    <row r="30" spans="1:5" s="212" customFormat="1" ht="15.6" x14ac:dyDescent="0.25">
      <c r="A30" s="211">
        <v>9</v>
      </c>
      <c r="B30" s="219" t="s">
        <v>837</v>
      </c>
      <c r="C30" s="211">
        <v>45</v>
      </c>
      <c r="D30" s="218" t="s">
        <v>816</v>
      </c>
      <c r="E30" s="210">
        <v>9</v>
      </c>
    </row>
    <row r="31" spans="1:5" s="212" customFormat="1" ht="20.399999999999999" x14ac:dyDescent="0.25">
      <c r="A31" s="215">
        <v>10</v>
      </c>
      <c r="B31" s="216" t="s">
        <v>838</v>
      </c>
      <c r="C31" s="215">
        <v>46</v>
      </c>
      <c r="D31" s="217" t="s">
        <v>817</v>
      </c>
      <c r="E31" s="213">
        <v>10</v>
      </c>
    </row>
    <row r="32" spans="1:5" s="212" customFormat="1" ht="19.2" customHeight="1" x14ac:dyDescent="0.25">
      <c r="A32" s="211">
        <v>11</v>
      </c>
      <c r="B32" s="219" t="s">
        <v>839</v>
      </c>
      <c r="C32" s="211">
        <v>47</v>
      </c>
      <c r="D32" s="218" t="s">
        <v>806</v>
      </c>
      <c r="E32" s="210">
        <v>11</v>
      </c>
    </row>
    <row r="33" spans="1:5" s="212" customFormat="1" ht="15.6" x14ac:dyDescent="0.25">
      <c r="A33" s="215">
        <v>12</v>
      </c>
      <c r="B33" s="216" t="s">
        <v>840</v>
      </c>
      <c r="C33" s="215">
        <v>48</v>
      </c>
      <c r="D33" s="217" t="s">
        <v>818</v>
      </c>
      <c r="E33" s="213">
        <v>12</v>
      </c>
    </row>
    <row r="34" spans="1:5" s="212" customFormat="1" ht="15.6" x14ac:dyDescent="0.25">
      <c r="A34" s="211"/>
      <c r="B34" s="219" t="s">
        <v>421</v>
      </c>
      <c r="C34" s="211">
        <v>49</v>
      </c>
      <c r="D34" s="218" t="s">
        <v>420</v>
      </c>
      <c r="E34" s="210"/>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3"/>
  <sheetViews>
    <sheetView view="pageBreakPreview" topLeftCell="A37" zoomScaleNormal="100" zoomScaleSheetLayoutView="100" workbookViewId="0">
      <selection activeCell="A60" sqref="A60:XFD60"/>
    </sheetView>
  </sheetViews>
  <sheetFormatPr defaultColWidth="9.109375" defaultRowHeight="22.8" x14ac:dyDescent="0.25"/>
  <cols>
    <col min="1" max="1" width="18.6640625" style="246" customWidth="1"/>
    <col min="2" max="2" width="56.88671875" style="246" customWidth="1"/>
    <col min="3" max="3" width="6.44140625" style="245" customWidth="1"/>
    <col min="4" max="4" width="50.6640625" style="245" customWidth="1"/>
    <col min="5" max="5" width="17.6640625" style="245" customWidth="1"/>
    <col min="6" max="7" width="9.109375" style="245"/>
    <col min="8" max="8" width="62.44140625" style="245" customWidth="1"/>
    <col min="9" max="16384" width="9.109375" style="245"/>
  </cols>
  <sheetData>
    <row r="1" spans="1:11" s="255" customFormat="1" ht="89.25" customHeight="1" x14ac:dyDescent="0.25">
      <c r="A1" s="376"/>
      <c r="B1" s="376"/>
      <c r="C1" s="376"/>
      <c r="D1" s="376"/>
      <c r="E1" s="376"/>
      <c r="F1" s="256"/>
      <c r="G1" s="256"/>
      <c r="H1" s="256"/>
    </row>
    <row r="2" spans="1:11" ht="27.75" customHeight="1" x14ac:dyDescent="0.25">
      <c r="A2" s="398" t="s">
        <v>500</v>
      </c>
      <c r="B2" s="398"/>
      <c r="C2" s="254"/>
      <c r="D2" s="399" t="s">
        <v>499</v>
      </c>
      <c r="E2" s="399"/>
      <c r="I2" s="254"/>
      <c r="J2" s="254"/>
      <c r="K2" s="254"/>
    </row>
    <row r="3" spans="1:11" ht="21" x14ac:dyDescent="0.25">
      <c r="A3" s="401" t="s">
        <v>498</v>
      </c>
      <c r="B3" s="401"/>
      <c r="D3" s="400" t="s">
        <v>497</v>
      </c>
      <c r="E3" s="400"/>
    </row>
    <row r="4" spans="1:11" ht="59.25" customHeight="1" x14ac:dyDescent="0.25">
      <c r="A4" s="396" t="s">
        <v>841</v>
      </c>
      <c r="B4" s="396"/>
      <c r="D4" s="394" t="s">
        <v>796</v>
      </c>
      <c r="E4" s="394"/>
    </row>
    <row r="5" spans="1:11" ht="93.75" customHeight="1" x14ac:dyDescent="0.25">
      <c r="A5" s="396" t="s">
        <v>708</v>
      </c>
      <c r="B5" s="396"/>
      <c r="D5" s="394" t="s">
        <v>711</v>
      </c>
      <c r="E5" s="394"/>
    </row>
    <row r="6" spans="1:11" ht="45" customHeight="1" x14ac:dyDescent="0.25">
      <c r="A6" s="396" t="s">
        <v>703</v>
      </c>
      <c r="B6" s="396"/>
      <c r="D6" s="394" t="s">
        <v>702</v>
      </c>
      <c r="E6" s="394"/>
    </row>
    <row r="7" spans="1:11" ht="34.5" customHeight="1" x14ac:dyDescent="0.25">
      <c r="A7" s="396" t="s">
        <v>710</v>
      </c>
      <c r="B7" s="396"/>
      <c r="D7" s="402" t="s">
        <v>709</v>
      </c>
      <c r="E7" s="402"/>
    </row>
    <row r="8" spans="1:11" ht="23.25" customHeight="1" x14ac:dyDescent="0.25">
      <c r="A8" s="395" t="s">
        <v>496</v>
      </c>
      <c r="B8" s="395"/>
      <c r="C8" s="249"/>
      <c r="D8" s="393" t="s">
        <v>495</v>
      </c>
      <c r="E8" s="393"/>
    </row>
    <row r="9" spans="1:11" ht="23.25" customHeight="1" x14ac:dyDescent="0.25">
      <c r="A9" s="396" t="s">
        <v>494</v>
      </c>
      <c r="B9" s="396"/>
      <c r="C9" s="249"/>
      <c r="D9" s="394" t="s">
        <v>493</v>
      </c>
      <c r="E9" s="394"/>
    </row>
    <row r="10" spans="1:11" ht="23.25" customHeight="1" x14ac:dyDescent="0.25">
      <c r="A10" s="395" t="s">
        <v>492</v>
      </c>
      <c r="B10" s="395"/>
      <c r="C10" s="249"/>
      <c r="D10" s="393" t="s">
        <v>491</v>
      </c>
      <c r="E10" s="393"/>
    </row>
    <row r="11" spans="1:11" ht="44.25" customHeight="1" x14ac:dyDescent="0.25">
      <c r="A11" s="396" t="s">
        <v>490</v>
      </c>
      <c r="B11" s="396"/>
      <c r="C11" s="249"/>
      <c r="D11" s="394" t="s">
        <v>489</v>
      </c>
      <c r="E11" s="394"/>
    </row>
    <row r="12" spans="1:11" ht="23.25" customHeight="1" x14ac:dyDescent="0.25">
      <c r="A12" s="395" t="s">
        <v>488</v>
      </c>
      <c r="B12" s="395"/>
      <c r="C12" s="249"/>
      <c r="D12" s="393" t="s">
        <v>487</v>
      </c>
      <c r="E12" s="393"/>
    </row>
    <row r="13" spans="1:11" ht="38.25" customHeight="1" x14ac:dyDescent="0.25">
      <c r="A13" s="397" t="s">
        <v>698</v>
      </c>
      <c r="B13" s="397"/>
      <c r="C13" s="249"/>
      <c r="D13" s="394" t="s">
        <v>697</v>
      </c>
      <c r="E13" s="394"/>
    </row>
    <row r="14" spans="1:11" ht="39" customHeight="1" x14ac:dyDescent="0.25">
      <c r="A14" s="397" t="s">
        <v>486</v>
      </c>
      <c r="B14" s="397"/>
      <c r="C14" s="249"/>
      <c r="D14" s="394" t="s">
        <v>485</v>
      </c>
      <c r="E14" s="394"/>
    </row>
    <row r="15" spans="1:11" ht="60.75" customHeight="1" x14ac:dyDescent="0.25">
      <c r="A15" s="397" t="s">
        <v>484</v>
      </c>
      <c r="B15" s="397"/>
      <c r="C15" s="249"/>
      <c r="D15" s="394" t="s">
        <v>483</v>
      </c>
      <c r="E15" s="394"/>
    </row>
    <row r="16" spans="1:11" ht="23.25" customHeight="1" x14ac:dyDescent="0.25">
      <c r="A16" s="395" t="s">
        <v>482</v>
      </c>
      <c r="B16" s="395"/>
      <c r="C16" s="249"/>
      <c r="D16" s="393" t="s">
        <v>481</v>
      </c>
      <c r="E16" s="393"/>
    </row>
    <row r="17" spans="1:5" ht="75" customHeight="1" x14ac:dyDescent="0.25">
      <c r="A17" s="396" t="s">
        <v>480</v>
      </c>
      <c r="B17" s="396"/>
      <c r="C17" s="249"/>
      <c r="D17" s="394" t="s">
        <v>479</v>
      </c>
      <c r="E17" s="394"/>
    </row>
    <row r="18" spans="1:5" ht="19.5" customHeight="1" x14ac:dyDescent="0.25">
      <c r="A18" s="392" t="s">
        <v>478</v>
      </c>
      <c r="B18" s="392"/>
      <c r="C18" s="249"/>
      <c r="D18" s="391" t="s">
        <v>477</v>
      </c>
      <c r="E18" s="391"/>
    </row>
    <row r="19" spans="1:5" ht="15.75" customHeight="1" x14ac:dyDescent="0.25">
      <c r="A19" s="251"/>
      <c r="B19" s="250" t="s">
        <v>476</v>
      </c>
      <c r="C19" s="249"/>
      <c r="D19" s="248" t="s">
        <v>475</v>
      </c>
      <c r="E19" s="247"/>
    </row>
    <row r="20" spans="1:5" ht="15.75" customHeight="1" x14ac:dyDescent="0.25">
      <c r="A20" s="251"/>
      <c r="B20" s="250" t="s">
        <v>474</v>
      </c>
      <c r="C20" s="249"/>
      <c r="D20" s="248" t="s">
        <v>473</v>
      </c>
      <c r="E20" s="247"/>
    </row>
    <row r="21" spans="1:5" ht="15.75" customHeight="1" x14ac:dyDescent="0.25">
      <c r="A21" s="251"/>
      <c r="B21" s="250" t="s">
        <v>690</v>
      </c>
      <c r="C21" s="249"/>
      <c r="D21" s="248" t="s">
        <v>688</v>
      </c>
      <c r="E21" s="247"/>
    </row>
    <row r="22" spans="1:5" ht="15.75" customHeight="1" x14ac:dyDescent="0.25">
      <c r="A22" s="251"/>
      <c r="B22" s="250" t="s">
        <v>737</v>
      </c>
      <c r="C22" s="249"/>
      <c r="D22" s="248" t="s">
        <v>738</v>
      </c>
      <c r="E22" s="247"/>
    </row>
    <row r="23" spans="1:5" ht="15.75" customHeight="1" x14ac:dyDescent="0.25">
      <c r="A23" s="251"/>
      <c r="B23" s="250" t="s">
        <v>739</v>
      </c>
      <c r="C23" s="249"/>
      <c r="D23" s="248" t="s">
        <v>740</v>
      </c>
      <c r="E23" s="247"/>
    </row>
    <row r="24" spans="1:5" ht="15.75" customHeight="1" x14ac:dyDescent="0.25">
      <c r="A24" s="251"/>
      <c r="B24" s="250" t="s">
        <v>472</v>
      </c>
      <c r="C24" s="249"/>
      <c r="D24" s="248" t="s">
        <v>471</v>
      </c>
      <c r="E24" s="247"/>
    </row>
    <row r="25" spans="1:5" ht="15.75" customHeight="1" x14ac:dyDescent="0.25">
      <c r="A25" s="251"/>
      <c r="B25" s="250" t="s">
        <v>470</v>
      </c>
      <c r="C25" s="249"/>
      <c r="D25" s="248" t="s">
        <v>469</v>
      </c>
      <c r="E25" s="247"/>
    </row>
    <row r="26" spans="1:5" ht="15.75" customHeight="1" x14ac:dyDescent="0.25">
      <c r="A26" s="251"/>
      <c r="B26" s="250" t="s">
        <v>468</v>
      </c>
      <c r="C26" s="249"/>
      <c r="D26" s="248" t="s">
        <v>467</v>
      </c>
      <c r="E26" s="247"/>
    </row>
    <row r="27" spans="1:5" ht="15.75" customHeight="1" x14ac:dyDescent="0.25">
      <c r="A27" s="251"/>
      <c r="B27" s="250" t="s">
        <v>691</v>
      </c>
      <c r="C27" s="249"/>
      <c r="D27" s="248" t="s">
        <v>689</v>
      </c>
      <c r="E27" s="247"/>
    </row>
    <row r="28" spans="1:5" ht="15.75" customHeight="1" x14ac:dyDescent="0.25">
      <c r="A28" s="251"/>
      <c r="B28" s="250" t="s">
        <v>466</v>
      </c>
      <c r="C28" s="249"/>
      <c r="D28" s="248" t="s">
        <v>465</v>
      </c>
      <c r="E28" s="247"/>
    </row>
    <row r="29" spans="1:5" ht="15.75" customHeight="1" x14ac:dyDescent="0.25">
      <c r="A29" s="253"/>
      <c r="B29" s="250" t="s">
        <v>464</v>
      </c>
      <c r="C29" s="249"/>
      <c r="D29" s="248" t="s">
        <v>463</v>
      </c>
      <c r="E29" s="252"/>
    </row>
    <row r="30" spans="1:5" ht="15.75" customHeight="1" x14ac:dyDescent="0.25">
      <c r="A30" s="253"/>
      <c r="B30" s="250" t="s">
        <v>741</v>
      </c>
      <c r="C30" s="249"/>
      <c r="D30" s="248" t="s">
        <v>462</v>
      </c>
      <c r="E30" s="252"/>
    </row>
    <row r="31" spans="1:5" ht="17.399999999999999" x14ac:dyDescent="0.25">
      <c r="A31" s="392" t="s">
        <v>461</v>
      </c>
      <c r="B31" s="392"/>
      <c r="C31" s="249"/>
      <c r="D31" s="391" t="s">
        <v>460</v>
      </c>
      <c r="E31" s="391"/>
    </row>
    <row r="32" spans="1:5" ht="17.25" customHeight="1" x14ac:dyDescent="0.25">
      <c r="A32" s="251"/>
      <c r="B32" s="250" t="s">
        <v>693</v>
      </c>
      <c r="C32" s="249"/>
      <c r="D32" s="248" t="s">
        <v>692</v>
      </c>
      <c r="E32" s="247"/>
    </row>
    <row r="33" spans="1:5" ht="17.25" customHeight="1" x14ac:dyDescent="0.25">
      <c r="A33" s="251"/>
      <c r="B33" s="250" t="s">
        <v>694</v>
      </c>
      <c r="C33" s="249"/>
      <c r="D33" s="248" t="s">
        <v>459</v>
      </c>
      <c r="E33" s="247"/>
    </row>
    <row r="34" spans="1:5" ht="17.399999999999999" x14ac:dyDescent="0.25">
      <c r="A34" s="392" t="s">
        <v>458</v>
      </c>
      <c r="B34" s="392"/>
      <c r="C34" s="249"/>
      <c r="D34" s="391" t="s">
        <v>457</v>
      </c>
      <c r="E34" s="391"/>
    </row>
    <row r="35" spans="1:5" ht="17.25" customHeight="1" x14ac:dyDescent="0.25">
      <c r="A35" s="251"/>
      <c r="B35" s="250" t="s">
        <v>744</v>
      </c>
      <c r="C35" s="249"/>
      <c r="D35" s="248" t="s">
        <v>745</v>
      </c>
      <c r="E35" s="247"/>
    </row>
    <row r="36" spans="1:5" ht="17.25" customHeight="1" x14ac:dyDescent="0.25">
      <c r="A36" s="251"/>
      <c r="B36" s="250" t="s">
        <v>742</v>
      </c>
      <c r="C36" s="249"/>
      <c r="D36" s="248" t="s">
        <v>743</v>
      </c>
      <c r="E36" s="247"/>
    </row>
    <row r="37" spans="1:5" ht="17.25" customHeight="1" x14ac:dyDescent="0.25">
      <c r="A37" s="251"/>
      <c r="B37" s="250" t="s">
        <v>456</v>
      </c>
      <c r="C37" s="249"/>
      <c r="D37" s="248" t="s">
        <v>455</v>
      </c>
      <c r="E37" s="247"/>
    </row>
    <row r="38" spans="1:5" ht="15.6" x14ac:dyDescent="0.25">
      <c r="A38" s="392" t="s">
        <v>454</v>
      </c>
      <c r="B38" s="392"/>
      <c r="C38" s="249"/>
      <c r="D38" s="391" t="s">
        <v>453</v>
      </c>
      <c r="E38" s="391" t="s">
        <v>453</v>
      </c>
    </row>
    <row r="39" spans="1:5" ht="17.25" customHeight="1" x14ac:dyDescent="0.25">
      <c r="A39" s="251"/>
      <c r="B39" s="250" t="s">
        <v>452</v>
      </c>
      <c r="C39" s="249"/>
      <c r="D39" s="248" t="s">
        <v>451</v>
      </c>
      <c r="E39" s="247"/>
    </row>
    <row r="40" spans="1:5" ht="17.25" customHeight="1" x14ac:dyDescent="0.25">
      <c r="A40" s="251"/>
      <c r="B40" s="250" t="s">
        <v>450</v>
      </c>
      <c r="C40" s="249"/>
      <c r="D40" s="248" t="s">
        <v>449</v>
      </c>
      <c r="E40" s="247"/>
    </row>
    <row r="41" spans="1:5" ht="21" x14ac:dyDescent="0.25">
      <c r="A41" s="395" t="s">
        <v>448</v>
      </c>
      <c r="B41" s="395"/>
      <c r="C41" s="249"/>
      <c r="D41" s="393" t="s">
        <v>447</v>
      </c>
      <c r="E41" s="393"/>
    </row>
    <row r="42" spans="1:5" ht="55.2" customHeight="1" x14ac:dyDescent="0.25">
      <c r="A42" s="396" t="s">
        <v>843</v>
      </c>
      <c r="B42" s="396"/>
      <c r="C42" s="249"/>
      <c r="D42" s="394" t="s">
        <v>842</v>
      </c>
      <c r="E42" s="394"/>
    </row>
    <row r="43" spans="1:5" ht="23.25" customHeight="1" x14ac:dyDescent="0.25">
      <c r="A43" s="392" t="s">
        <v>446</v>
      </c>
      <c r="B43" s="392"/>
      <c r="C43" s="249"/>
      <c r="D43" s="391" t="s">
        <v>445</v>
      </c>
      <c r="E43" s="391"/>
    </row>
    <row r="44" spans="1:5" ht="17.25" customHeight="1" x14ac:dyDescent="0.25">
      <c r="A44" s="251"/>
      <c r="B44" s="250" t="s">
        <v>748</v>
      </c>
      <c r="C44" s="249"/>
      <c r="D44" s="248" t="s">
        <v>444</v>
      </c>
      <c r="E44" s="247"/>
    </row>
    <row r="45" spans="1:5" ht="17.25" customHeight="1" x14ac:dyDescent="0.25">
      <c r="A45" s="251"/>
      <c r="B45" s="250" t="s">
        <v>443</v>
      </c>
      <c r="C45" s="249"/>
      <c r="D45" s="248" t="s">
        <v>442</v>
      </c>
      <c r="E45" s="247"/>
    </row>
    <row r="46" spans="1:5" ht="17.25" customHeight="1" x14ac:dyDescent="0.25">
      <c r="A46" s="251"/>
      <c r="B46" s="250" t="s">
        <v>761</v>
      </c>
      <c r="C46" s="249"/>
      <c r="D46" s="248" t="s">
        <v>753</v>
      </c>
      <c r="E46" s="247"/>
    </row>
    <row r="47" spans="1:5" ht="17.25" customHeight="1" x14ac:dyDescent="0.25">
      <c r="A47" s="251"/>
      <c r="B47" s="250" t="s">
        <v>760</v>
      </c>
      <c r="C47" s="249"/>
      <c r="D47" s="248" t="s">
        <v>754</v>
      </c>
      <c r="E47" s="247"/>
    </row>
    <row r="48" spans="1:5" ht="17.25" customHeight="1" x14ac:dyDescent="0.25">
      <c r="A48" s="251"/>
      <c r="B48" s="250" t="s">
        <v>762</v>
      </c>
      <c r="C48" s="249"/>
      <c r="D48" s="248" t="s">
        <v>755</v>
      </c>
      <c r="E48" s="247"/>
    </row>
    <row r="49" spans="1:5" ht="17.25" customHeight="1" x14ac:dyDescent="0.25">
      <c r="A49" s="251"/>
      <c r="B49" s="250" t="s">
        <v>763</v>
      </c>
      <c r="C49" s="249"/>
      <c r="D49" s="248" t="s">
        <v>756</v>
      </c>
      <c r="E49" s="247"/>
    </row>
    <row r="50" spans="1:5" ht="17.399999999999999" x14ac:dyDescent="0.25">
      <c r="A50" s="251"/>
      <c r="B50" s="250" t="s">
        <v>764</v>
      </c>
      <c r="C50" s="249"/>
      <c r="D50" s="248" t="s">
        <v>757</v>
      </c>
      <c r="E50" s="247"/>
    </row>
    <row r="51" spans="1:5" ht="17.25" customHeight="1" x14ac:dyDescent="0.25">
      <c r="A51" s="251"/>
      <c r="B51" s="250" t="s">
        <v>765</v>
      </c>
      <c r="C51" s="249"/>
      <c r="D51" s="248" t="s">
        <v>758</v>
      </c>
      <c r="E51" s="247"/>
    </row>
    <row r="52" spans="1:5" ht="17.25" customHeight="1" x14ac:dyDescent="0.25">
      <c r="A52" s="251"/>
      <c r="B52" s="250" t="s">
        <v>766</v>
      </c>
      <c r="C52" s="249"/>
      <c r="D52" s="248" t="s">
        <v>759</v>
      </c>
      <c r="E52" s="247"/>
    </row>
    <row r="53" spans="1:5" ht="17.25" customHeight="1" x14ac:dyDescent="0.25">
      <c r="A53" s="317"/>
      <c r="B53" s="250"/>
      <c r="C53" s="249"/>
      <c r="D53" s="248"/>
      <c r="E53" s="318"/>
    </row>
    <row r="54" spans="1:5" ht="17.25" customHeight="1" x14ac:dyDescent="0.25">
      <c r="A54" s="392" t="s">
        <v>441</v>
      </c>
      <c r="B54" s="392"/>
      <c r="C54" s="249"/>
      <c r="D54" s="391" t="s">
        <v>440</v>
      </c>
      <c r="E54" s="391"/>
    </row>
    <row r="55" spans="1:5" ht="17.25" customHeight="1" x14ac:dyDescent="0.25">
      <c r="A55" s="251"/>
      <c r="B55" s="250" t="s">
        <v>767</v>
      </c>
      <c r="C55" s="249"/>
      <c r="D55" s="248" t="s">
        <v>772</v>
      </c>
      <c r="E55" s="247"/>
    </row>
    <row r="56" spans="1:5" ht="17.399999999999999" x14ac:dyDescent="0.25">
      <c r="A56" s="251"/>
      <c r="B56" s="250" t="s">
        <v>768</v>
      </c>
      <c r="C56" s="249"/>
      <c r="D56" s="248" t="s">
        <v>773</v>
      </c>
      <c r="E56" s="247"/>
    </row>
    <row r="57" spans="1:5" ht="17.25" customHeight="1" x14ac:dyDescent="0.25">
      <c r="A57" s="251"/>
      <c r="B57" s="250" t="s">
        <v>769</v>
      </c>
      <c r="C57" s="249"/>
      <c r="D57" s="248" t="s">
        <v>774</v>
      </c>
      <c r="E57" s="247"/>
    </row>
    <row r="58" spans="1:5" ht="17.25" customHeight="1" x14ac:dyDescent="0.25">
      <c r="A58" s="251"/>
      <c r="B58" s="250" t="s">
        <v>770</v>
      </c>
      <c r="C58" s="249"/>
      <c r="D58" s="248" t="s">
        <v>775</v>
      </c>
      <c r="E58" s="247"/>
    </row>
    <row r="59" spans="1:5" ht="17.399999999999999" x14ac:dyDescent="0.25">
      <c r="A59" s="251"/>
      <c r="B59" s="250" t="s">
        <v>771</v>
      </c>
      <c r="C59" s="249"/>
      <c r="D59" s="248" t="s">
        <v>776</v>
      </c>
      <c r="E59" s="247"/>
    </row>
    <row r="60" spans="1:5" ht="17.399999999999999" x14ac:dyDescent="0.25">
      <c r="A60" s="392" t="s">
        <v>696</v>
      </c>
      <c r="B60" s="392"/>
      <c r="C60" s="249"/>
      <c r="D60" s="391" t="s">
        <v>695</v>
      </c>
      <c r="E60" s="391"/>
    </row>
    <row r="61" spans="1:5" ht="17.399999999999999" x14ac:dyDescent="0.25">
      <c r="A61" s="251"/>
      <c r="B61" s="390" t="s">
        <v>439</v>
      </c>
      <c r="C61" s="390"/>
      <c r="D61" s="248" t="s">
        <v>438</v>
      </c>
      <c r="E61" s="247"/>
    </row>
    <row r="62" spans="1:5" ht="17.399999999999999" x14ac:dyDescent="0.25">
      <c r="A62" s="320"/>
      <c r="B62" s="390" t="s">
        <v>713</v>
      </c>
      <c r="C62" s="390"/>
      <c r="D62" s="248" t="s">
        <v>712</v>
      </c>
      <c r="E62" s="319"/>
    </row>
    <row r="63" spans="1:5" ht="17.399999999999999" x14ac:dyDescent="0.25">
      <c r="A63" s="320"/>
      <c r="B63" s="390"/>
      <c r="C63" s="390"/>
      <c r="D63" s="248"/>
      <c r="E63" s="319"/>
    </row>
  </sheetData>
  <mergeCells count="54">
    <mergeCell ref="D5:E5"/>
    <mergeCell ref="D6:E6"/>
    <mergeCell ref="A10:B10"/>
    <mergeCell ref="A11:B11"/>
    <mergeCell ref="D11:E11"/>
    <mergeCell ref="D8:E8"/>
    <mergeCell ref="D9:E9"/>
    <mergeCell ref="A5:B5"/>
    <mergeCell ref="A8:B8"/>
    <mergeCell ref="A6:B6"/>
    <mergeCell ref="A9:B9"/>
    <mergeCell ref="D10:E10"/>
    <mergeCell ref="D7:E7"/>
    <mergeCell ref="A7:B7"/>
    <mergeCell ref="A1:E1"/>
    <mergeCell ref="A2:B2"/>
    <mergeCell ref="D2:E2"/>
    <mergeCell ref="D3:E3"/>
    <mergeCell ref="D4:E4"/>
    <mergeCell ref="A3:B3"/>
    <mergeCell ref="A4:B4"/>
    <mergeCell ref="D17:E17"/>
    <mergeCell ref="D18:E18"/>
    <mergeCell ref="D15:E15"/>
    <mergeCell ref="D12:E12"/>
    <mergeCell ref="A12:B12"/>
    <mergeCell ref="D13:E13"/>
    <mergeCell ref="D16:E16"/>
    <mergeCell ref="D14:E14"/>
    <mergeCell ref="A13:B13"/>
    <mergeCell ref="A14:B14"/>
    <mergeCell ref="A15:B15"/>
    <mergeCell ref="A17:B17"/>
    <mergeCell ref="A42:B42"/>
    <mergeCell ref="A31:B31"/>
    <mergeCell ref="A34:B34"/>
    <mergeCell ref="A18:B18"/>
    <mergeCell ref="A16:B16"/>
    <mergeCell ref="B62:C62"/>
    <mergeCell ref="B61:C61"/>
    <mergeCell ref="B63:C63"/>
    <mergeCell ref="D31:E31"/>
    <mergeCell ref="D34:E34"/>
    <mergeCell ref="A43:B43"/>
    <mergeCell ref="A60:B60"/>
    <mergeCell ref="D38:E38"/>
    <mergeCell ref="D41:E41"/>
    <mergeCell ref="D42:E42"/>
    <mergeCell ref="D43:E43"/>
    <mergeCell ref="D54:E54"/>
    <mergeCell ref="D60:E60"/>
    <mergeCell ref="A38:B38"/>
    <mergeCell ref="A54:B54"/>
    <mergeCell ref="A41:B41"/>
  </mergeCells>
  <printOptions horizontalCentered="1"/>
  <pageMargins left="0" right="0" top="0.39370078740157483" bottom="0" header="0.31496062992125984" footer="0.31496062992125984"/>
  <pageSetup paperSize="9" scale="95" orientation="landscape" r:id="rId1"/>
  <rowBreaks count="2" manualBreakCount="2">
    <brk id="14" max="4" man="1"/>
    <brk id="37"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7"/>
  <sheetViews>
    <sheetView view="pageBreakPreview" zoomScaleNormal="100" zoomScaleSheetLayoutView="100" workbookViewId="0">
      <selection sqref="A1:E1"/>
    </sheetView>
  </sheetViews>
  <sheetFormatPr defaultColWidth="9.109375" defaultRowHeight="22.8" x14ac:dyDescent="0.25"/>
  <cols>
    <col min="1" max="1" width="18.6640625" style="246" customWidth="1"/>
    <col min="2" max="2" width="50.6640625" style="246" customWidth="1"/>
    <col min="3" max="3" width="4.6640625" style="245" customWidth="1"/>
    <col min="4" max="4" width="50.6640625" style="245" customWidth="1"/>
    <col min="5" max="5" width="18.88671875" style="245" customWidth="1"/>
    <col min="6" max="7" width="9.109375" style="245"/>
    <col min="8" max="8" width="62.44140625" style="245" customWidth="1"/>
    <col min="9" max="16384" width="9.109375" style="245"/>
  </cols>
  <sheetData>
    <row r="1" spans="1:12" s="255" customFormat="1" ht="49.5" customHeight="1" x14ac:dyDescent="0.25">
      <c r="A1" s="376"/>
      <c r="B1" s="376"/>
      <c r="C1" s="376"/>
      <c r="D1" s="376"/>
      <c r="E1" s="376"/>
      <c r="F1" s="256"/>
      <c r="G1" s="256"/>
      <c r="H1" s="256"/>
    </row>
    <row r="2" spans="1:12" s="263" customFormat="1" ht="42" customHeight="1" x14ac:dyDescent="0.25">
      <c r="A2" s="264"/>
      <c r="E2" s="264"/>
    </row>
    <row r="3" spans="1:12" ht="20.25" customHeight="1" x14ac:dyDescent="0.25">
      <c r="A3" s="392" t="s">
        <v>510</v>
      </c>
      <c r="B3" s="392"/>
      <c r="D3" s="407" t="s">
        <v>509</v>
      </c>
      <c r="E3" s="407"/>
    </row>
    <row r="4" spans="1:12" ht="23.25" customHeight="1" x14ac:dyDescent="0.25">
      <c r="A4" s="403" t="s">
        <v>746</v>
      </c>
      <c r="B4" s="403"/>
      <c r="D4" s="404" t="s">
        <v>749</v>
      </c>
      <c r="E4" s="404"/>
    </row>
    <row r="5" spans="1:12" ht="21.75" customHeight="1" x14ac:dyDescent="0.95">
      <c r="A5" s="262" t="s">
        <v>508</v>
      </c>
      <c r="B5" s="261" t="s">
        <v>507</v>
      </c>
      <c r="D5" s="260" t="s">
        <v>506</v>
      </c>
      <c r="E5" s="259" t="s">
        <v>505</v>
      </c>
      <c r="J5" s="258"/>
      <c r="K5" s="257"/>
      <c r="L5" s="257"/>
    </row>
    <row r="6" spans="1:12" ht="30.6" x14ac:dyDescent="0.95">
      <c r="A6" s="262" t="s">
        <v>747</v>
      </c>
      <c r="B6" s="261" t="s">
        <v>504</v>
      </c>
      <c r="D6" s="260" t="s">
        <v>503</v>
      </c>
      <c r="E6" s="259" t="s">
        <v>502</v>
      </c>
      <c r="J6" s="258"/>
      <c r="K6" s="257"/>
      <c r="L6" s="257"/>
    </row>
    <row r="7" spans="1:12" ht="47.25" customHeight="1" x14ac:dyDescent="0.25">
      <c r="A7" s="405" t="s">
        <v>750</v>
      </c>
      <c r="B7" s="405"/>
      <c r="D7" s="406" t="s">
        <v>501</v>
      </c>
      <c r="E7" s="406"/>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3"/>
  <sheetViews>
    <sheetView view="pageBreakPreview" zoomScale="120" zoomScaleNormal="100" zoomScaleSheetLayoutView="120" workbookViewId="0">
      <selection activeCell="D104" sqref="D104:E104"/>
    </sheetView>
  </sheetViews>
  <sheetFormatPr defaultColWidth="9.109375" defaultRowHeight="22.8" x14ac:dyDescent="0.25"/>
  <cols>
    <col min="1" max="1" width="18.6640625" style="246" customWidth="1"/>
    <col min="2" max="2" width="50.6640625" style="246" customWidth="1"/>
    <col min="3" max="3" width="4.6640625" style="245" customWidth="1"/>
    <col min="4" max="4" width="50.6640625" style="245" customWidth="1"/>
    <col min="5" max="5" width="17.6640625" style="245" customWidth="1"/>
    <col min="6" max="7" width="9.109375" style="245"/>
    <col min="8" max="8" width="62.44140625" style="245" customWidth="1"/>
    <col min="9" max="16384" width="9.109375" style="245"/>
  </cols>
  <sheetData>
    <row r="1" spans="1:8" s="255" customFormat="1" ht="76.5" customHeight="1" x14ac:dyDescent="0.25">
      <c r="A1" s="376"/>
      <c r="B1" s="376"/>
      <c r="C1" s="376"/>
      <c r="D1" s="376"/>
      <c r="E1" s="376"/>
      <c r="F1" s="256"/>
      <c r="G1" s="256"/>
      <c r="H1" s="256"/>
    </row>
    <row r="2" spans="1:8" s="263" customFormat="1" ht="18.75" customHeight="1" x14ac:dyDescent="0.25">
      <c r="A2" s="264"/>
      <c r="E2" s="264"/>
    </row>
    <row r="3" spans="1:8" ht="25.8" x14ac:dyDescent="0.25">
      <c r="A3" s="418" t="s">
        <v>687</v>
      </c>
      <c r="B3" s="418"/>
      <c r="D3" s="419" t="s">
        <v>686</v>
      </c>
      <c r="E3" s="419"/>
    </row>
    <row r="4" spans="1:8" ht="19.8" x14ac:dyDescent="0.25">
      <c r="A4" s="392" t="s">
        <v>685</v>
      </c>
      <c r="B4" s="392"/>
      <c r="D4" s="409" t="s">
        <v>684</v>
      </c>
      <c r="E4" s="410"/>
    </row>
    <row r="5" spans="1:8" ht="69.599999999999994" customHeight="1" x14ac:dyDescent="0.25">
      <c r="A5" s="397" t="s">
        <v>714</v>
      </c>
      <c r="B5" s="397"/>
      <c r="D5" s="412" t="s">
        <v>683</v>
      </c>
      <c r="E5" s="412"/>
    </row>
    <row r="6" spans="1:8" ht="23.25" customHeight="1" x14ac:dyDescent="0.25">
      <c r="A6" s="392" t="s">
        <v>682</v>
      </c>
      <c r="B6" s="392"/>
      <c r="D6" s="409" t="s">
        <v>681</v>
      </c>
      <c r="E6" s="410"/>
    </row>
    <row r="7" spans="1:8" ht="45.6" customHeight="1" x14ac:dyDescent="0.25">
      <c r="A7" s="396" t="s">
        <v>680</v>
      </c>
      <c r="B7" s="396"/>
      <c r="D7" s="412" t="s">
        <v>732</v>
      </c>
      <c r="E7" s="412"/>
    </row>
    <row r="8" spans="1:8" ht="23.25" customHeight="1" x14ac:dyDescent="0.25">
      <c r="A8" s="392" t="s">
        <v>679</v>
      </c>
      <c r="B8" s="392"/>
      <c r="D8" s="409" t="s">
        <v>678</v>
      </c>
      <c r="E8" s="410"/>
    </row>
    <row r="9" spans="1:8" ht="64.2" customHeight="1" x14ac:dyDescent="0.25">
      <c r="A9" s="420" t="s">
        <v>677</v>
      </c>
      <c r="B9" s="420"/>
      <c r="D9" s="412" t="s">
        <v>676</v>
      </c>
      <c r="E9" s="412"/>
    </row>
    <row r="10" spans="1:8" ht="23.25" customHeight="1" x14ac:dyDescent="0.25">
      <c r="A10" s="392" t="s">
        <v>675</v>
      </c>
      <c r="B10" s="392"/>
      <c r="D10" s="409" t="s">
        <v>674</v>
      </c>
      <c r="E10" s="410"/>
    </row>
    <row r="11" spans="1:8" ht="21.6" customHeight="1" x14ac:dyDescent="0.25">
      <c r="A11" s="420" t="s">
        <v>673</v>
      </c>
      <c r="B11" s="420"/>
      <c r="D11" s="412" t="s">
        <v>672</v>
      </c>
      <c r="E11" s="412"/>
    </row>
    <row r="12" spans="1:8" ht="23.25" customHeight="1" x14ac:dyDescent="0.25">
      <c r="A12" s="392" t="s">
        <v>671</v>
      </c>
      <c r="B12" s="392"/>
      <c r="D12" s="409" t="s">
        <v>670</v>
      </c>
      <c r="E12" s="410"/>
    </row>
    <row r="13" spans="1:8" ht="65.25" customHeight="1" x14ac:dyDescent="0.25">
      <c r="A13" s="420" t="s">
        <v>731</v>
      </c>
      <c r="B13" s="420"/>
      <c r="D13" s="412" t="s">
        <v>669</v>
      </c>
      <c r="E13" s="412"/>
    </row>
    <row r="14" spans="1:8" ht="23.25" customHeight="1" x14ac:dyDescent="0.25">
      <c r="A14" s="392" t="s">
        <v>668</v>
      </c>
      <c r="B14" s="392"/>
      <c r="D14" s="409" t="s">
        <v>667</v>
      </c>
      <c r="E14" s="410"/>
    </row>
    <row r="15" spans="1:8" ht="34.200000000000003" customHeight="1" x14ac:dyDescent="0.25">
      <c r="A15" s="420" t="s">
        <v>715</v>
      </c>
      <c r="B15" s="420"/>
      <c r="D15" s="412" t="s">
        <v>666</v>
      </c>
      <c r="E15" s="412"/>
    </row>
    <row r="16" spans="1:8" ht="23.25" customHeight="1" x14ac:dyDescent="0.25">
      <c r="A16" s="392" t="s">
        <v>665</v>
      </c>
      <c r="B16" s="392"/>
      <c r="D16" s="409" t="s">
        <v>664</v>
      </c>
      <c r="E16" s="410"/>
    </row>
    <row r="17" spans="1:5" ht="30.6" customHeight="1" x14ac:dyDescent="0.25">
      <c r="A17" s="420" t="s">
        <v>663</v>
      </c>
      <c r="B17" s="420"/>
      <c r="D17" s="412" t="s">
        <v>662</v>
      </c>
      <c r="E17" s="412"/>
    </row>
    <row r="18" spans="1:5" ht="23.25" customHeight="1" x14ac:dyDescent="0.25">
      <c r="A18" s="392" t="s">
        <v>661</v>
      </c>
      <c r="B18" s="392"/>
      <c r="D18" s="409" t="s">
        <v>660</v>
      </c>
      <c r="E18" s="410"/>
    </row>
    <row r="19" spans="1:5" ht="61.2" customHeight="1" x14ac:dyDescent="0.25">
      <c r="A19" s="420" t="s">
        <v>717</v>
      </c>
      <c r="B19" s="420"/>
      <c r="D19" s="412" t="s">
        <v>716</v>
      </c>
      <c r="E19" s="412"/>
    </row>
    <row r="20" spans="1:5" ht="23.25" customHeight="1" x14ac:dyDescent="0.25">
      <c r="A20" s="392" t="s">
        <v>659</v>
      </c>
      <c r="B20" s="392"/>
      <c r="D20" s="409" t="s">
        <v>658</v>
      </c>
      <c r="E20" s="410"/>
    </row>
    <row r="21" spans="1:5" ht="43.5" customHeight="1" x14ac:dyDescent="0.25">
      <c r="A21" s="420" t="s">
        <v>657</v>
      </c>
      <c r="B21" s="420"/>
      <c r="D21" s="412" t="s">
        <v>656</v>
      </c>
      <c r="E21" s="412"/>
    </row>
    <row r="22" spans="1:5" ht="23.25" customHeight="1" x14ac:dyDescent="0.25">
      <c r="A22" s="392" t="s">
        <v>655</v>
      </c>
      <c r="B22" s="392"/>
      <c r="D22" s="409" t="s">
        <v>654</v>
      </c>
      <c r="E22" s="410"/>
    </row>
    <row r="23" spans="1:5" ht="43.5" customHeight="1" x14ac:dyDescent="0.25">
      <c r="A23" s="420" t="s">
        <v>653</v>
      </c>
      <c r="B23" s="420"/>
      <c r="D23" s="412" t="s">
        <v>718</v>
      </c>
      <c r="E23" s="412"/>
    </row>
    <row r="24" spans="1:5" s="265" customFormat="1" ht="19.8" x14ac:dyDescent="0.25">
      <c r="A24" s="408" t="s">
        <v>652</v>
      </c>
      <c r="B24" s="408"/>
      <c r="D24" s="409" t="s">
        <v>651</v>
      </c>
      <c r="E24" s="410"/>
    </row>
    <row r="25" spans="1:5" s="265" customFormat="1" ht="63.75" customHeight="1" x14ac:dyDescent="0.25">
      <c r="A25" s="421" t="s">
        <v>650</v>
      </c>
      <c r="B25" s="421"/>
      <c r="D25" s="412" t="s">
        <v>649</v>
      </c>
      <c r="E25" s="412"/>
    </row>
    <row r="26" spans="1:5" s="265" customFormat="1" ht="23.25" customHeight="1" x14ac:dyDescent="0.25">
      <c r="A26" s="408" t="s">
        <v>648</v>
      </c>
      <c r="B26" s="408"/>
      <c r="D26" s="409" t="s">
        <v>647</v>
      </c>
      <c r="E26" s="410"/>
    </row>
    <row r="27" spans="1:5" s="265" customFormat="1" ht="85.95" customHeight="1" x14ac:dyDescent="0.25">
      <c r="A27" s="421" t="s">
        <v>719</v>
      </c>
      <c r="B27" s="421"/>
      <c r="D27" s="412" t="s">
        <v>646</v>
      </c>
      <c r="E27" s="412"/>
    </row>
    <row r="28" spans="1:5" s="265" customFormat="1" ht="23.25" customHeight="1" x14ac:dyDescent="0.25">
      <c r="A28" s="415" t="s">
        <v>645</v>
      </c>
      <c r="B28" s="415"/>
      <c r="D28" s="416" t="s">
        <v>644</v>
      </c>
      <c r="E28" s="416"/>
    </row>
    <row r="29" spans="1:5" s="265" customFormat="1" ht="36.75" customHeight="1" x14ac:dyDescent="0.25">
      <c r="A29" s="421" t="s">
        <v>643</v>
      </c>
      <c r="B29" s="421"/>
      <c r="D29" s="412" t="s">
        <v>642</v>
      </c>
      <c r="E29" s="412"/>
    </row>
    <row r="30" spans="1:5" s="265" customFormat="1" ht="23.25" customHeight="1" x14ac:dyDescent="0.25">
      <c r="A30" s="415" t="s">
        <v>641</v>
      </c>
      <c r="B30" s="415"/>
      <c r="D30" s="416" t="s">
        <v>640</v>
      </c>
      <c r="E30" s="416"/>
    </row>
    <row r="31" spans="1:5" s="265" customFormat="1" ht="67.95" customHeight="1" x14ac:dyDescent="0.25">
      <c r="A31" s="421" t="s">
        <v>639</v>
      </c>
      <c r="B31" s="421"/>
      <c r="D31" s="412" t="s">
        <v>638</v>
      </c>
      <c r="E31" s="412"/>
    </row>
    <row r="32" spans="1:5" s="265" customFormat="1" ht="23.25" customHeight="1" x14ac:dyDescent="0.25">
      <c r="A32" s="415" t="s">
        <v>637</v>
      </c>
      <c r="B32" s="415"/>
      <c r="D32" s="416" t="s">
        <v>636</v>
      </c>
      <c r="E32" s="416"/>
    </row>
    <row r="33" spans="1:5" s="265" customFormat="1" ht="127.2" customHeight="1" x14ac:dyDescent="0.25">
      <c r="A33" s="421" t="s">
        <v>635</v>
      </c>
      <c r="B33" s="421"/>
      <c r="D33" s="412" t="s">
        <v>634</v>
      </c>
      <c r="E33" s="412"/>
    </row>
    <row r="34" spans="1:5" s="265" customFormat="1" ht="23.25" customHeight="1" x14ac:dyDescent="0.25">
      <c r="A34" s="415" t="s">
        <v>633</v>
      </c>
      <c r="B34" s="415"/>
      <c r="D34" s="416" t="s">
        <v>632</v>
      </c>
      <c r="E34" s="416"/>
    </row>
    <row r="35" spans="1:5" s="265" customFormat="1" ht="110.4" customHeight="1" x14ac:dyDescent="0.25">
      <c r="A35" s="421" t="s">
        <v>631</v>
      </c>
      <c r="B35" s="421"/>
      <c r="D35" s="412" t="s">
        <v>630</v>
      </c>
      <c r="E35" s="412"/>
    </row>
    <row r="36" spans="1:5" s="265" customFormat="1" ht="23.25" customHeight="1" x14ac:dyDescent="0.25">
      <c r="A36" s="415" t="s">
        <v>629</v>
      </c>
      <c r="B36" s="415"/>
      <c r="D36" s="416" t="s">
        <v>628</v>
      </c>
      <c r="E36" s="416"/>
    </row>
    <row r="37" spans="1:5" s="265" customFormat="1" ht="21.75" customHeight="1" x14ac:dyDescent="0.25">
      <c r="A37" s="411" t="s">
        <v>627</v>
      </c>
      <c r="B37" s="411"/>
      <c r="D37" s="422" t="s">
        <v>626</v>
      </c>
      <c r="E37" s="422"/>
    </row>
    <row r="38" spans="1:5" s="265" customFormat="1" ht="50.4" customHeight="1" x14ac:dyDescent="0.25">
      <c r="A38" s="411" t="s">
        <v>625</v>
      </c>
      <c r="B38" s="411"/>
      <c r="D38" s="412" t="s">
        <v>777</v>
      </c>
      <c r="E38" s="412"/>
    </row>
    <row r="39" spans="1:5" s="265" customFormat="1" ht="28.95" customHeight="1" x14ac:dyDescent="0.25">
      <c r="A39" s="411" t="s">
        <v>624</v>
      </c>
      <c r="B39" s="411"/>
      <c r="D39" s="423" t="s">
        <v>623</v>
      </c>
      <c r="E39" s="412"/>
    </row>
    <row r="40" spans="1:5" s="265" customFormat="1" ht="49.95" customHeight="1" x14ac:dyDescent="0.25">
      <c r="A40" s="411" t="s">
        <v>622</v>
      </c>
      <c r="B40" s="411"/>
      <c r="D40" s="412" t="s">
        <v>778</v>
      </c>
      <c r="E40" s="412"/>
    </row>
    <row r="41" spans="1:5" s="265" customFormat="1" ht="49.95" customHeight="1" x14ac:dyDescent="0.25">
      <c r="A41" s="411" t="s">
        <v>621</v>
      </c>
      <c r="B41" s="411"/>
      <c r="D41" s="412" t="s">
        <v>779</v>
      </c>
      <c r="E41" s="412"/>
    </row>
    <row r="42" spans="1:5" s="265" customFormat="1" ht="29.4" customHeight="1" x14ac:dyDescent="0.25">
      <c r="A42" s="411" t="s">
        <v>620</v>
      </c>
      <c r="B42" s="411"/>
      <c r="D42" s="412" t="s">
        <v>780</v>
      </c>
      <c r="E42" s="412"/>
    </row>
    <row r="43" spans="1:5" s="265" customFormat="1" ht="72" customHeight="1" x14ac:dyDescent="0.25">
      <c r="A43" s="411" t="s">
        <v>619</v>
      </c>
      <c r="B43" s="411"/>
      <c r="D43" s="412" t="s">
        <v>781</v>
      </c>
      <c r="E43" s="412"/>
    </row>
    <row r="44" spans="1:5" s="265" customFormat="1" ht="23.25" customHeight="1" x14ac:dyDescent="0.25">
      <c r="A44" s="415" t="s">
        <v>618</v>
      </c>
      <c r="B44" s="415"/>
      <c r="D44" s="416" t="s">
        <v>617</v>
      </c>
      <c r="E44" s="416"/>
    </row>
    <row r="45" spans="1:5" s="265" customFormat="1" ht="109.2" customHeight="1" x14ac:dyDescent="0.25">
      <c r="A45" s="421" t="s">
        <v>720</v>
      </c>
      <c r="B45" s="421"/>
      <c r="D45" s="412" t="s">
        <v>721</v>
      </c>
      <c r="E45" s="412"/>
    </row>
    <row r="46" spans="1:5" s="265" customFormat="1" ht="23.25" customHeight="1" x14ac:dyDescent="0.25">
      <c r="A46" s="415" t="s">
        <v>722</v>
      </c>
      <c r="B46" s="415"/>
      <c r="D46" s="416" t="s">
        <v>616</v>
      </c>
      <c r="E46" s="416"/>
    </row>
    <row r="47" spans="1:5" s="265" customFormat="1" ht="68.400000000000006" customHeight="1" x14ac:dyDescent="0.25">
      <c r="A47" s="411" t="s">
        <v>615</v>
      </c>
      <c r="B47" s="411"/>
      <c r="D47" s="412" t="s">
        <v>782</v>
      </c>
      <c r="E47" s="412"/>
    </row>
    <row r="48" spans="1:5" s="265" customFormat="1" ht="23.25" customHeight="1" x14ac:dyDescent="0.25">
      <c r="A48" s="415" t="s">
        <v>614</v>
      </c>
      <c r="B48" s="415"/>
      <c r="D48" s="416" t="s">
        <v>613</v>
      </c>
      <c r="E48" s="416"/>
    </row>
    <row r="49" spans="1:5" s="265" customFormat="1" ht="64.95" customHeight="1" x14ac:dyDescent="0.25">
      <c r="A49" s="411" t="s">
        <v>723</v>
      </c>
      <c r="B49" s="411"/>
      <c r="D49" s="412" t="s">
        <v>612</v>
      </c>
      <c r="E49" s="412"/>
    </row>
    <row r="50" spans="1:5" s="265" customFormat="1" ht="22.5" customHeight="1" x14ac:dyDescent="0.25">
      <c r="A50" s="415" t="s">
        <v>611</v>
      </c>
      <c r="B50" s="415"/>
      <c r="D50" s="416" t="s">
        <v>610</v>
      </c>
      <c r="E50" s="416"/>
    </row>
    <row r="51" spans="1:5" s="265" customFormat="1" ht="42" customHeight="1" x14ac:dyDescent="0.25">
      <c r="A51" s="411" t="s">
        <v>609</v>
      </c>
      <c r="B51" s="411"/>
      <c r="D51" s="412" t="s">
        <v>608</v>
      </c>
      <c r="E51" s="412"/>
    </row>
    <row r="52" spans="1:5" s="265" customFormat="1" ht="23.25" customHeight="1" x14ac:dyDescent="0.25">
      <c r="A52" s="408" t="s">
        <v>607</v>
      </c>
      <c r="B52" s="408"/>
      <c r="D52" s="409" t="s">
        <v>606</v>
      </c>
      <c r="E52" s="410"/>
    </row>
    <row r="53" spans="1:5" s="265" customFormat="1" ht="34.5" customHeight="1" x14ac:dyDescent="0.25">
      <c r="A53" s="411" t="s">
        <v>605</v>
      </c>
      <c r="B53" s="411"/>
      <c r="D53" s="412" t="s">
        <v>604</v>
      </c>
      <c r="E53" s="412"/>
    </row>
    <row r="54" spans="1:5" s="265" customFormat="1" ht="23.25" customHeight="1" x14ac:dyDescent="0.25">
      <c r="A54" s="415" t="s">
        <v>603</v>
      </c>
      <c r="B54" s="415"/>
      <c r="D54" s="417" t="s">
        <v>602</v>
      </c>
      <c r="E54" s="417"/>
    </row>
    <row r="55" spans="1:5" s="265" customFormat="1" ht="104.4" customHeight="1" x14ac:dyDescent="0.25">
      <c r="A55" s="411" t="s">
        <v>601</v>
      </c>
      <c r="B55" s="411"/>
      <c r="D55" s="412" t="s">
        <v>724</v>
      </c>
      <c r="E55" s="412"/>
    </row>
    <row r="56" spans="1:5" s="265" customFormat="1" ht="23.25" customHeight="1" x14ac:dyDescent="0.25">
      <c r="A56" s="415" t="s">
        <v>600</v>
      </c>
      <c r="B56" s="415"/>
      <c r="D56" s="416" t="s">
        <v>599</v>
      </c>
      <c r="E56" s="416"/>
    </row>
    <row r="57" spans="1:5" s="265" customFormat="1" ht="130.5" customHeight="1" x14ac:dyDescent="0.25">
      <c r="A57" s="411" t="s">
        <v>598</v>
      </c>
      <c r="B57" s="411"/>
      <c r="D57" s="412" t="s">
        <v>597</v>
      </c>
      <c r="E57" s="412"/>
    </row>
    <row r="58" spans="1:5" s="265" customFormat="1" ht="23.25" customHeight="1" x14ac:dyDescent="0.25">
      <c r="A58" s="415" t="s">
        <v>596</v>
      </c>
      <c r="B58" s="415"/>
      <c r="D58" s="416" t="s">
        <v>595</v>
      </c>
      <c r="E58" s="416"/>
    </row>
    <row r="59" spans="1:5" s="265" customFormat="1" ht="47.25" customHeight="1" x14ac:dyDescent="0.25">
      <c r="A59" s="411" t="s">
        <v>594</v>
      </c>
      <c r="B59" s="411"/>
      <c r="D59" s="412" t="s">
        <v>593</v>
      </c>
      <c r="E59" s="412"/>
    </row>
    <row r="60" spans="1:5" s="265" customFormat="1" ht="23.25" customHeight="1" x14ac:dyDescent="0.25">
      <c r="A60" s="415" t="s">
        <v>592</v>
      </c>
      <c r="B60" s="415"/>
      <c r="D60" s="416" t="s">
        <v>591</v>
      </c>
      <c r="E60" s="416"/>
    </row>
    <row r="61" spans="1:5" s="265" customFormat="1" ht="100.5" customHeight="1" x14ac:dyDescent="0.25">
      <c r="A61" s="411" t="s">
        <v>590</v>
      </c>
      <c r="B61" s="411"/>
      <c r="D61" s="412" t="s">
        <v>783</v>
      </c>
      <c r="E61" s="412"/>
    </row>
    <row r="62" spans="1:5" s="265" customFormat="1" ht="23.25" customHeight="1" x14ac:dyDescent="0.25">
      <c r="A62" s="408" t="s">
        <v>589</v>
      </c>
      <c r="B62" s="408"/>
      <c r="D62" s="409" t="s">
        <v>588</v>
      </c>
      <c r="E62" s="410"/>
    </row>
    <row r="63" spans="1:5" s="265" customFormat="1" ht="57.75" customHeight="1" x14ac:dyDescent="0.25">
      <c r="A63" s="411" t="s">
        <v>587</v>
      </c>
      <c r="B63" s="411"/>
      <c r="D63" s="412" t="s">
        <v>586</v>
      </c>
      <c r="E63" s="412"/>
    </row>
    <row r="64" spans="1:5" s="265" customFormat="1" ht="23.25" customHeight="1" x14ac:dyDescent="0.25">
      <c r="A64" s="408" t="s">
        <v>585</v>
      </c>
      <c r="B64" s="408"/>
      <c r="D64" s="409" t="s">
        <v>584</v>
      </c>
      <c r="E64" s="410"/>
    </row>
    <row r="65" spans="1:5" s="265" customFormat="1" ht="85.95" customHeight="1" x14ac:dyDescent="0.25">
      <c r="A65" s="411" t="s">
        <v>725</v>
      </c>
      <c r="B65" s="411"/>
      <c r="D65" s="412" t="s">
        <v>583</v>
      </c>
      <c r="E65" s="412"/>
    </row>
    <row r="66" spans="1:5" s="265" customFormat="1" ht="23.25" customHeight="1" x14ac:dyDescent="0.25">
      <c r="A66" s="415" t="s">
        <v>582</v>
      </c>
      <c r="B66" s="415"/>
      <c r="D66" s="416" t="s">
        <v>581</v>
      </c>
      <c r="E66" s="416"/>
    </row>
    <row r="67" spans="1:5" s="265" customFormat="1" ht="21.75" customHeight="1" x14ac:dyDescent="0.25">
      <c r="A67" s="411" t="s">
        <v>580</v>
      </c>
      <c r="B67" s="411"/>
      <c r="D67" s="412" t="s">
        <v>579</v>
      </c>
      <c r="E67" s="412"/>
    </row>
    <row r="68" spans="1:5" s="265" customFormat="1" ht="23.25" customHeight="1" x14ac:dyDescent="0.25">
      <c r="A68" s="415" t="s">
        <v>578</v>
      </c>
      <c r="B68" s="415"/>
      <c r="D68" s="416" t="s">
        <v>577</v>
      </c>
      <c r="E68" s="416"/>
    </row>
    <row r="69" spans="1:5" s="265" customFormat="1" ht="88.5" customHeight="1" x14ac:dyDescent="0.25">
      <c r="A69" s="411" t="s">
        <v>576</v>
      </c>
      <c r="B69" s="411"/>
      <c r="D69" s="412" t="s">
        <v>575</v>
      </c>
      <c r="E69" s="412"/>
    </row>
    <row r="70" spans="1:5" s="265" customFormat="1" ht="23.25" customHeight="1" x14ac:dyDescent="0.25">
      <c r="A70" s="415" t="s">
        <v>574</v>
      </c>
      <c r="B70" s="415"/>
      <c r="D70" s="416" t="s">
        <v>573</v>
      </c>
      <c r="E70" s="416"/>
    </row>
    <row r="71" spans="1:5" s="265" customFormat="1" ht="65.400000000000006" customHeight="1" x14ac:dyDescent="0.25">
      <c r="A71" s="411" t="s">
        <v>726</v>
      </c>
      <c r="B71" s="411"/>
      <c r="D71" s="412" t="s">
        <v>572</v>
      </c>
      <c r="E71" s="412"/>
    </row>
    <row r="72" spans="1:5" s="265" customFormat="1" ht="23.25" customHeight="1" x14ac:dyDescent="0.25">
      <c r="A72" s="415" t="s">
        <v>571</v>
      </c>
      <c r="B72" s="415"/>
      <c r="D72" s="416" t="s">
        <v>570</v>
      </c>
      <c r="E72" s="416"/>
    </row>
    <row r="73" spans="1:5" s="265" customFormat="1" ht="30" customHeight="1" x14ac:dyDescent="0.25">
      <c r="A73" s="411" t="s">
        <v>569</v>
      </c>
      <c r="B73" s="411"/>
      <c r="D73" s="412" t="s">
        <v>568</v>
      </c>
      <c r="E73" s="412"/>
    </row>
    <row r="74" spans="1:5" s="265" customFormat="1" ht="23.25" customHeight="1" x14ac:dyDescent="0.25">
      <c r="A74" s="415" t="s">
        <v>567</v>
      </c>
      <c r="B74" s="415"/>
      <c r="D74" s="417" t="s">
        <v>566</v>
      </c>
      <c r="E74" s="417"/>
    </row>
    <row r="75" spans="1:5" s="265" customFormat="1" ht="111" customHeight="1" x14ac:dyDescent="0.25">
      <c r="A75" s="411" t="s">
        <v>565</v>
      </c>
      <c r="B75" s="411"/>
      <c r="D75" s="412" t="s">
        <v>564</v>
      </c>
      <c r="E75" s="412"/>
    </row>
    <row r="76" spans="1:5" s="265" customFormat="1" ht="23.25" customHeight="1" x14ac:dyDescent="0.25">
      <c r="A76" s="408" t="s">
        <v>563</v>
      </c>
      <c r="B76" s="408"/>
      <c r="D76" s="409" t="s">
        <v>562</v>
      </c>
      <c r="E76" s="410"/>
    </row>
    <row r="77" spans="1:5" s="265" customFormat="1" ht="23.25" customHeight="1" x14ac:dyDescent="0.25">
      <c r="A77" s="415" t="s">
        <v>561</v>
      </c>
      <c r="B77" s="415"/>
      <c r="D77" s="416" t="s">
        <v>560</v>
      </c>
      <c r="E77" s="416"/>
    </row>
    <row r="78" spans="1:5" s="265" customFormat="1" ht="204.75" customHeight="1" x14ac:dyDescent="0.25">
      <c r="A78" s="411" t="s">
        <v>559</v>
      </c>
      <c r="B78" s="411"/>
      <c r="D78" s="412" t="s">
        <v>784</v>
      </c>
      <c r="E78" s="412"/>
    </row>
    <row r="79" spans="1:5" s="265" customFormat="1" ht="23.25" customHeight="1" x14ac:dyDescent="0.25">
      <c r="A79" s="415" t="s">
        <v>558</v>
      </c>
      <c r="B79" s="415"/>
      <c r="D79" s="416" t="s">
        <v>557</v>
      </c>
      <c r="E79" s="416"/>
    </row>
    <row r="80" spans="1:5" s="265" customFormat="1" ht="194.4" customHeight="1" x14ac:dyDescent="0.25">
      <c r="A80" s="411" t="s">
        <v>727</v>
      </c>
      <c r="B80" s="411"/>
      <c r="D80" s="412" t="s">
        <v>556</v>
      </c>
      <c r="E80" s="412"/>
    </row>
    <row r="81" spans="1:5" s="265" customFormat="1" ht="23.25" customHeight="1" x14ac:dyDescent="0.25">
      <c r="A81" s="408" t="s">
        <v>728</v>
      </c>
      <c r="B81" s="408"/>
      <c r="D81" s="409" t="s">
        <v>555</v>
      </c>
      <c r="E81" s="410"/>
    </row>
    <row r="82" spans="1:5" s="265" customFormat="1" ht="66" customHeight="1" x14ac:dyDescent="0.25">
      <c r="A82" s="414" t="s">
        <v>554</v>
      </c>
      <c r="B82" s="414"/>
      <c r="D82" s="412" t="s">
        <v>553</v>
      </c>
      <c r="E82" s="412"/>
    </row>
    <row r="83" spans="1:5" s="265" customFormat="1" ht="23.25" customHeight="1" x14ac:dyDescent="0.25">
      <c r="A83" s="408" t="s">
        <v>552</v>
      </c>
      <c r="B83" s="408"/>
      <c r="D83" s="409" t="s">
        <v>551</v>
      </c>
      <c r="E83" s="410"/>
    </row>
    <row r="84" spans="1:5" s="265" customFormat="1" ht="66" customHeight="1" x14ac:dyDescent="0.25">
      <c r="A84" s="411" t="s">
        <v>550</v>
      </c>
      <c r="B84" s="411"/>
      <c r="D84" s="412" t="s">
        <v>729</v>
      </c>
      <c r="E84" s="412"/>
    </row>
    <row r="85" spans="1:5" s="265" customFormat="1" ht="23.25" customHeight="1" x14ac:dyDescent="0.25">
      <c r="A85" s="408" t="s">
        <v>549</v>
      </c>
      <c r="B85" s="408"/>
      <c r="D85" s="409" t="s">
        <v>548</v>
      </c>
      <c r="E85" s="410"/>
    </row>
    <row r="86" spans="1:5" s="265" customFormat="1" ht="49.2" customHeight="1" x14ac:dyDescent="0.25">
      <c r="A86" s="411" t="s">
        <v>547</v>
      </c>
      <c r="B86" s="411"/>
      <c r="D86" s="412" t="s">
        <v>546</v>
      </c>
      <c r="E86" s="412"/>
    </row>
    <row r="87" spans="1:5" s="265" customFormat="1" ht="23.25" customHeight="1" x14ac:dyDescent="0.25">
      <c r="A87" s="408" t="s">
        <v>545</v>
      </c>
      <c r="B87" s="408"/>
      <c r="D87" s="409" t="s">
        <v>544</v>
      </c>
      <c r="E87" s="410"/>
    </row>
    <row r="88" spans="1:5" s="265" customFormat="1" ht="43.5" customHeight="1" x14ac:dyDescent="0.25">
      <c r="A88" s="411" t="s">
        <v>543</v>
      </c>
      <c r="B88" s="411"/>
      <c r="D88" s="412" t="s">
        <v>542</v>
      </c>
      <c r="E88" s="412"/>
    </row>
    <row r="89" spans="1:5" s="265" customFormat="1" ht="23.25" customHeight="1" x14ac:dyDescent="0.25">
      <c r="A89" s="408" t="s">
        <v>541</v>
      </c>
      <c r="B89" s="408"/>
      <c r="D89" s="409" t="s">
        <v>540</v>
      </c>
      <c r="E89" s="410"/>
    </row>
    <row r="90" spans="1:5" s="265" customFormat="1" ht="48.6" customHeight="1" x14ac:dyDescent="0.25">
      <c r="A90" s="411" t="s">
        <v>539</v>
      </c>
      <c r="B90" s="411"/>
      <c r="D90" s="412" t="s">
        <v>538</v>
      </c>
      <c r="E90" s="412"/>
    </row>
    <row r="91" spans="1:5" s="265" customFormat="1" ht="23.25" customHeight="1" x14ac:dyDescent="0.25">
      <c r="A91" s="408" t="s">
        <v>537</v>
      </c>
      <c r="B91" s="408"/>
      <c r="D91" s="409" t="s">
        <v>536</v>
      </c>
      <c r="E91" s="410"/>
    </row>
    <row r="92" spans="1:5" s="265" customFormat="1" ht="85.95" customHeight="1" x14ac:dyDescent="0.25">
      <c r="A92" s="411" t="s">
        <v>535</v>
      </c>
      <c r="B92" s="411"/>
      <c r="D92" s="412" t="s">
        <v>534</v>
      </c>
      <c r="E92" s="412"/>
    </row>
    <row r="93" spans="1:5" s="265" customFormat="1" ht="23.25" customHeight="1" x14ac:dyDescent="0.25">
      <c r="A93" s="408" t="s">
        <v>533</v>
      </c>
      <c r="B93" s="408"/>
      <c r="D93" s="409" t="s">
        <v>532</v>
      </c>
      <c r="E93" s="410"/>
    </row>
    <row r="94" spans="1:5" s="265" customFormat="1" ht="134.25" customHeight="1" x14ac:dyDescent="0.25">
      <c r="A94" s="411" t="s">
        <v>531</v>
      </c>
      <c r="B94" s="411"/>
      <c r="D94" s="412" t="s">
        <v>530</v>
      </c>
      <c r="E94" s="412"/>
    </row>
    <row r="95" spans="1:5" s="265" customFormat="1" ht="23.25" customHeight="1" x14ac:dyDescent="0.25">
      <c r="A95" s="408" t="s">
        <v>529</v>
      </c>
      <c r="B95" s="408"/>
      <c r="D95" s="409" t="s">
        <v>528</v>
      </c>
      <c r="E95" s="410"/>
    </row>
    <row r="96" spans="1:5" s="265" customFormat="1" ht="85.2" customHeight="1" x14ac:dyDescent="0.25">
      <c r="A96" s="411" t="s">
        <v>527</v>
      </c>
      <c r="B96" s="411"/>
      <c r="D96" s="412" t="s">
        <v>526</v>
      </c>
      <c r="E96" s="412"/>
    </row>
    <row r="97" spans="1:5" s="265" customFormat="1" ht="23.25" customHeight="1" x14ac:dyDescent="0.25">
      <c r="A97" s="408" t="s">
        <v>525</v>
      </c>
      <c r="B97" s="408"/>
      <c r="D97" s="409" t="s">
        <v>524</v>
      </c>
      <c r="E97" s="410"/>
    </row>
    <row r="98" spans="1:5" s="265" customFormat="1" ht="148.5" customHeight="1" x14ac:dyDescent="0.25">
      <c r="A98" s="411" t="s">
        <v>730</v>
      </c>
      <c r="B98" s="411"/>
      <c r="D98" s="412" t="s">
        <v>523</v>
      </c>
      <c r="E98" s="412"/>
    </row>
    <row r="99" spans="1:5" s="265" customFormat="1" ht="23.25" customHeight="1" x14ac:dyDescent="0.25">
      <c r="A99" s="408" t="s">
        <v>522</v>
      </c>
      <c r="B99" s="408"/>
      <c r="D99" s="409" t="s">
        <v>521</v>
      </c>
      <c r="E99" s="410"/>
    </row>
    <row r="100" spans="1:5" s="265" customFormat="1" ht="63.6" customHeight="1" x14ac:dyDescent="0.25">
      <c r="A100" s="411" t="s">
        <v>520</v>
      </c>
      <c r="B100" s="411"/>
      <c r="D100" s="412" t="s">
        <v>519</v>
      </c>
      <c r="E100" s="412"/>
    </row>
    <row r="101" spans="1:5" s="265" customFormat="1" ht="19.8" x14ac:dyDescent="0.25">
      <c r="A101" s="408" t="s">
        <v>518</v>
      </c>
      <c r="B101" s="408"/>
      <c r="D101" s="409" t="s">
        <v>517</v>
      </c>
      <c r="E101" s="410"/>
    </row>
    <row r="102" spans="1:5" s="265" customFormat="1" ht="111" customHeight="1" x14ac:dyDescent="0.25">
      <c r="A102" s="411" t="s">
        <v>516</v>
      </c>
      <c r="B102" s="411"/>
      <c r="D102" s="412" t="s">
        <v>515</v>
      </c>
      <c r="E102" s="412"/>
    </row>
    <row r="103" spans="1:5" s="265" customFormat="1" ht="21" x14ac:dyDescent="0.25">
      <c r="A103" s="408" t="s">
        <v>514</v>
      </c>
      <c r="B103" s="408"/>
      <c r="D103" s="413" t="s">
        <v>513</v>
      </c>
      <c r="E103" s="413"/>
    </row>
    <row r="104" spans="1:5" s="265" customFormat="1" ht="45" customHeight="1" x14ac:dyDescent="0.25">
      <c r="A104" s="411" t="s">
        <v>512</v>
      </c>
      <c r="B104" s="411"/>
      <c r="D104" s="412" t="s">
        <v>511</v>
      </c>
      <c r="E104" s="412"/>
    </row>
    <row r="105" spans="1:5" x14ac:dyDescent="0.25">
      <c r="D105" s="249"/>
      <c r="E105" s="249"/>
    </row>
    <row r="106" spans="1:5" x14ac:dyDescent="0.25">
      <c r="D106" s="249"/>
      <c r="E106" s="249"/>
    </row>
    <row r="107" spans="1:5" x14ac:dyDescent="0.25">
      <c r="D107" s="249"/>
      <c r="E107" s="249"/>
    </row>
    <row r="108" spans="1:5" x14ac:dyDescent="0.25">
      <c r="D108" s="249"/>
      <c r="E108" s="249"/>
    </row>
    <row r="109" spans="1:5" x14ac:dyDescent="0.25">
      <c r="D109" s="249"/>
      <c r="E109" s="249"/>
    </row>
    <row r="110" spans="1:5" x14ac:dyDescent="0.25">
      <c r="D110" s="249"/>
      <c r="E110" s="249"/>
    </row>
    <row r="111" spans="1:5" x14ac:dyDescent="0.25">
      <c r="D111" s="249"/>
      <c r="E111" s="249"/>
    </row>
    <row r="112" spans="1:5" x14ac:dyDescent="0.25">
      <c r="D112" s="249"/>
      <c r="E112" s="249"/>
    </row>
    <row r="113" spans="1:5" x14ac:dyDescent="0.25">
      <c r="D113" s="249"/>
      <c r="E113" s="249"/>
    </row>
    <row r="114" spans="1:5" x14ac:dyDescent="0.25">
      <c r="D114" s="249"/>
      <c r="E114" s="249"/>
    </row>
    <row r="115" spans="1:5" x14ac:dyDescent="0.25">
      <c r="D115" s="249"/>
      <c r="E115" s="249"/>
    </row>
    <row r="116" spans="1:5" ht="13.8" x14ac:dyDescent="0.25">
      <c r="A116" s="245"/>
      <c r="B116" s="245"/>
      <c r="D116" s="249"/>
      <c r="E116" s="249"/>
    </row>
    <row r="117" spans="1:5" ht="13.8" x14ac:dyDescent="0.25">
      <c r="A117" s="245"/>
      <c r="B117" s="245"/>
      <c r="D117" s="249"/>
      <c r="E117" s="249"/>
    </row>
    <row r="118" spans="1:5" ht="13.8" x14ac:dyDescent="0.25">
      <c r="A118" s="245"/>
      <c r="B118" s="245"/>
      <c r="D118" s="249"/>
      <c r="E118" s="249"/>
    </row>
    <row r="119" spans="1:5" ht="13.8" x14ac:dyDescent="0.25">
      <c r="A119" s="245"/>
      <c r="B119" s="245"/>
      <c r="D119" s="249"/>
      <c r="E119" s="249"/>
    </row>
    <row r="120" spans="1:5" ht="13.8" x14ac:dyDescent="0.25">
      <c r="A120" s="245"/>
      <c r="B120" s="245"/>
      <c r="D120" s="249"/>
      <c r="E120" s="249"/>
    </row>
    <row r="121" spans="1:5" ht="13.8" x14ac:dyDescent="0.25">
      <c r="A121" s="245"/>
      <c r="B121" s="245"/>
      <c r="D121" s="249"/>
      <c r="E121" s="249"/>
    </row>
    <row r="122" spans="1:5" ht="13.8" x14ac:dyDescent="0.25">
      <c r="A122" s="245"/>
      <c r="B122" s="245"/>
      <c r="D122" s="249"/>
      <c r="E122" s="249"/>
    </row>
    <row r="123" spans="1:5" ht="13.8" x14ac:dyDescent="0.25">
      <c r="A123" s="245"/>
      <c r="B123" s="245"/>
      <c r="D123" s="249"/>
      <c r="E123" s="249"/>
    </row>
    <row r="124" spans="1:5" ht="13.8" x14ac:dyDescent="0.25">
      <c r="A124" s="245"/>
      <c r="B124" s="245"/>
      <c r="D124" s="249"/>
      <c r="E124" s="249"/>
    </row>
    <row r="125" spans="1:5" ht="13.8" x14ac:dyDescent="0.25">
      <c r="A125" s="245"/>
      <c r="B125" s="245"/>
      <c r="D125" s="249"/>
      <c r="E125" s="249"/>
    </row>
    <row r="126" spans="1:5" ht="13.8" x14ac:dyDescent="0.25">
      <c r="A126" s="245"/>
      <c r="B126" s="245"/>
      <c r="D126" s="249"/>
      <c r="E126" s="249"/>
    </row>
    <row r="127" spans="1:5" ht="13.8" x14ac:dyDescent="0.25">
      <c r="A127" s="245"/>
      <c r="B127" s="245"/>
      <c r="D127" s="249"/>
      <c r="E127" s="249"/>
    </row>
    <row r="128" spans="1:5" ht="13.8" x14ac:dyDescent="0.25">
      <c r="A128" s="245"/>
      <c r="B128" s="245"/>
      <c r="D128" s="249"/>
      <c r="E128" s="249"/>
    </row>
    <row r="129" spans="1:5" ht="13.8" x14ac:dyDescent="0.25">
      <c r="A129" s="245"/>
      <c r="B129" s="245"/>
      <c r="D129" s="249"/>
      <c r="E129" s="249"/>
    </row>
    <row r="130" spans="1:5" ht="13.8" x14ac:dyDescent="0.25">
      <c r="A130" s="245"/>
      <c r="B130" s="245"/>
      <c r="D130" s="249"/>
      <c r="E130" s="249"/>
    </row>
    <row r="131" spans="1:5" ht="13.8" x14ac:dyDescent="0.25">
      <c r="A131" s="245"/>
      <c r="B131" s="245"/>
      <c r="D131" s="249"/>
      <c r="E131" s="249"/>
    </row>
    <row r="132" spans="1:5" ht="13.8" x14ac:dyDescent="0.25">
      <c r="A132" s="245"/>
      <c r="B132" s="245"/>
      <c r="D132" s="249"/>
      <c r="E132" s="249"/>
    </row>
    <row r="133" spans="1:5" ht="13.8" x14ac:dyDescent="0.25">
      <c r="A133" s="245"/>
      <c r="B133" s="245"/>
      <c r="D133" s="249"/>
      <c r="E133" s="249"/>
    </row>
    <row r="134" spans="1:5" ht="13.8" x14ac:dyDescent="0.25">
      <c r="A134" s="245"/>
      <c r="B134" s="245"/>
      <c r="D134" s="249"/>
      <c r="E134" s="249"/>
    </row>
    <row r="135" spans="1:5" ht="13.8" x14ac:dyDescent="0.25">
      <c r="A135" s="245"/>
      <c r="B135" s="245"/>
      <c r="D135" s="249"/>
      <c r="E135" s="249"/>
    </row>
    <row r="136" spans="1:5" ht="13.8" x14ac:dyDescent="0.25">
      <c r="A136" s="245"/>
      <c r="B136" s="245"/>
      <c r="D136" s="249"/>
      <c r="E136" s="249"/>
    </row>
    <row r="137" spans="1:5" ht="13.8" x14ac:dyDescent="0.25">
      <c r="A137" s="245"/>
      <c r="B137" s="245"/>
      <c r="D137" s="249"/>
      <c r="E137" s="249"/>
    </row>
    <row r="138" spans="1:5" ht="13.8" x14ac:dyDescent="0.25">
      <c r="A138" s="245"/>
      <c r="B138" s="245"/>
      <c r="D138" s="249"/>
      <c r="E138" s="249"/>
    </row>
    <row r="139" spans="1:5" ht="13.8" x14ac:dyDescent="0.25">
      <c r="A139" s="245"/>
      <c r="B139" s="245"/>
      <c r="D139" s="249"/>
      <c r="E139" s="249"/>
    </row>
    <row r="140" spans="1:5" ht="13.8" x14ac:dyDescent="0.25">
      <c r="A140" s="245"/>
      <c r="B140" s="245"/>
      <c r="D140" s="249"/>
      <c r="E140" s="249"/>
    </row>
    <row r="141" spans="1:5" ht="13.8" x14ac:dyDescent="0.25">
      <c r="A141" s="245"/>
      <c r="B141" s="245"/>
      <c r="D141" s="249"/>
      <c r="E141" s="249"/>
    </row>
    <row r="142" spans="1:5" ht="13.8" x14ac:dyDescent="0.25">
      <c r="A142" s="245"/>
      <c r="B142" s="245"/>
      <c r="D142" s="249"/>
      <c r="E142" s="249"/>
    </row>
    <row r="143" spans="1:5" ht="13.8" x14ac:dyDescent="0.25">
      <c r="A143" s="245"/>
      <c r="B143" s="245"/>
      <c r="D143" s="249"/>
      <c r="E143" s="249"/>
    </row>
  </sheetData>
  <mergeCells count="205">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D42:E42"/>
    <mergeCell ref="A33:B33"/>
    <mergeCell ref="D33:E33"/>
    <mergeCell ref="A34:B34"/>
    <mergeCell ref="D34:E34"/>
    <mergeCell ref="A35:B35"/>
    <mergeCell ref="D35:E35"/>
    <mergeCell ref="A36:B36"/>
    <mergeCell ref="D36:E36"/>
    <mergeCell ref="A37:B37"/>
    <mergeCell ref="D37:E37"/>
    <mergeCell ref="A28:B28"/>
    <mergeCell ref="D28:E28"/>
    <mergeCell ref="A29:B29"/>
    <mergeCell ref="D29:E29"/>
    <mergeCell ref="A30:B30"/>
    <mergeCell ref="D30:E30"/>
    <mergeCell ref="A31:B31"/>
    <mergeCell ref="D31:E31"/>
    <mergeCell ref="A32:B32"/>
    <mergeCell ref="D32:E32"/>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81:B81"/>
    <mergeCell ref="D81:E81"/>
    <mergeCell ref="A82:B82"/>
    <mergeCell ref="D82:E82"/>
    <mergeCell ref="A83:B83"/>
    <mergeCell ref="D83:E83"/>
    <mergeCell ref="A84:B84"/>
    <mergeCell ref="D84:E84"/>
    <mergeCell ref="A79:B79"/>
    <mergeCell ref="D79:E79"/>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s>
  <printOptions horizontalCentered="1" verticalCentered="1"/>
  <pageMargins left="0" right="0" top="0" bottom="0" header="0.3" footer="0.3"/>
  <pageSetup paperSize="9" orientation="landscape" r:id="rId1"/>
  <rowBreaks count="11" manualBreakCount="11">
    <brk id="13" max="4" man="1"/>
    <brk id="25" max="4" man="1"/>
    <brk id="33" max="4" man="1"/>
    <brk id="43" max="4" man="1"/>
    <brk id="53" max="4" man="1"/>
    <brk id="61" max="4" man="1"/>
    <brk id="71" max="4" man="1"/>
    <brk id="78" max="4" man="1"/>
    <brk id="86" max="4" man="1"/>
    <brk id="96"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topLeftCell="B1" zoomScaleNormal="100" zoomScaleSheetLayoutView="100" workbookViewId="0">
      <selection activeCell="Q6" sqref="Q6"/>
    </sheetView>
  </sheetViews>
  <sheetFormatPr defaultRowHeight="13.2" x14ac:dyDescent="0.25"/>
  <cols>
    <col min="1" max="1" width="12.6640625" customWidth="1"/>
    <col min="2" max="2" width="64.6640625" customWidth="1"/>
  </cols>
  <sheetData>
    <row r="1" spans="1:2" ht="183.75" customHeight="1" x14ac:dyDescent="0.25">
      <c r="A1" s="424" t="s">
        <v>317</v>
      </c>
      <c r="B1" s="424"/>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6"/>
  <sheetViews>
    <sheetView view="pageBreakPreview" zoomScaleNormal="100" zoomScaleSheetLayoutView="100" workbookViewId="0">
      <selection activeCell="F16" sqref="F16"/>
    </sheetView>
  </sheetViews>
  <sheetFormatPr defaultRowHeight="13.2" x14ac:dyDescent="0.25"/>
  <cols>
    <col min="1" max="1" width="25.6640625" customWidth="1"/>
    <col min="2" max="10" width="8.6640625" customWidth="1"/>
    <col min="11" max="11" width="25.6640625" customWidth="1"/>
  </cols>
  <sheetData>
    <row r="1" spans="1:12" s="15" customFormat="1" ht="54" customHeight="1" x14ac:dyDescent="0.25">
      <c r="A1" s="385"/>
      <c r="B1" s="385"/>
      <c r="C1" s="385"/>
      <c r="D1" s="385"/>
      <c r="E1" s="385"/>
      <c r="F1" s="385"/>
      <c r="G1" s="385"/>
      <c r="H1" s="385"/>
      <c r="I1" s="385"/>
      <c r="J1" s="385"/>
      <c r="K1" s="385"/>
    </row>
    <row r="2" spans="1:12" s="35" customFormat="1" ht="21" x14ac:dyDescent="0.25">
      <c r="A2" s="433" t="s">
        <v>367</v>
      </c>
      <c r="B2" s="433"/>
      <c r="C2" s="433"/>
      <c r="D2" s="433"/>
      <c r="E2" s="433"/>
      <c r="F2" s="433"/>
      <c r="G2" s="433"/>
      <c r="H2" s="433"/>
      <c r="I2" s="433"/>
      <c r="J2" s="433"/>
      <c r="K2" s="433"/>
      <c r="L2" s="111"/>
    </row>
    <row r="3" spans="1:12" s="35" customFormat="1" ht="21" x14ac:dyDescent="0.25">
      <c r="A3" s="433" t="s">
        <v>0</v>
      </c>
      <c r="B3" s="433"/>
      <c r="C3" s="433"/>
      <c r="D3" s="433"/>
      <c r="E3" s="433"/>
      <c r="F3" s="433"/>
      <c r="G3" s="433"/>
      <c r="H3" s="433"/>
      <c r="I3" s="433"/>
      <c r="J3" s="433"/>
      <c r="K3" s="433"/>
      <c r="L3" s="111"/>
    </row>
    <row r="4" spans="1:12" s="35" customFormat="1" ht="15.75" customHeight="1" x14ac:dyDescent="0.25">
      <c r="A4" s="435" t="s">
        <v>368</v>
      </c>
      <c r="B4" s="435"/>
      <c r="C4" s="435"/>
      <c r="D4" s="435"/>
      <c r="E4" s="435"/>
      <c r="F4" s="435"/>
      <c r="G4" s="435"/>
      <c r="H4" s="435"/>
      <c r="I4" s="435"/>
      <c r="J4" s="435"/>
      <c r="K4" s="435"/>
      <c r="L4" s="112"/>
    </row>
    <row r="5" spans="1:12" s="35" customFormat="1" ht="15.75" customHeight="1" x14ac:dyDescent="0.25">
      <c r="A5" s="435" t="s">
        <v>321</v>
      </c>
      <c r="B5" s="435"/>
      <c r="C5" s="435"/>
      <c r="D5" s="435"/>
      <c r="E5" s="435"/>
      <c r="F5" s="435"/>
      <c r="G5" s="435"/>
      <c r="H5" s="435"/>
      <c r="I5" s="435"/>
      <c r="J5" s="435"/>
      <c r="K5" s="435"/>
      <c r="L5" s="112"/>
    </row>
    <row r="6" spans="1:12" s="35" customFormat="1" ht="15.75" customHeight="1" x14ac:dyDescent="0.25">
      <c r="A6" s="435" t="s">
        <v>795</v>
      </c>
      <c r="B6" s="435"/>
      <c r="C6" s="435"/>
      <c r="D6" s="435"/>
      <c r="E6" s="435"/>
      <c r="F6" s="435"/>
      <c r="G6" s="435"/>
      <c r="H6" s="435"/>
      <c r="I6" s="435"/>
      <c r="J6" s="435"/>
      <c r="K6" s="435"/>
      <c r="L6" s="112"/>
    </row>
    <row r="7" spans="1:12" s="35" customFormat="1" ht="17.399999999999999" x14ac:dyDescent="0.25">
      <c r="A7" s="426" t="s">
        <v>284</v>
      </c>
      <c r="B7" s="426"/>
      <c r="K7" s="37" t="s">
        <v>16</v>
      </c>
      <c r="L7" s="127"/>
    </row>
    <row r="8" spans="1:12" s="17" customFormat="1" ht="15.75" customHeight="1" x14ac:dyDescent="0.25">
      <c r="A8" s="430" t="s">
        <v>93</v>
      </c>
      <c r="B8" s="434" t="s">
        <v>1</v>
      </c>
      <c r="C8" s="434"/>
      <c r="D8" s="434"/>
      <c r="E8" s="434" t="s">
        <v>2</v>
      </c>
      <c r="F8" s="434"/>
      <c r="G8" s="434"/>
      <c r="H8" s="434" t="s">
        <v>3</v>
      </c>
      <c r="I8" s="434"/>
      <c r="J8" s="434"/>
      <c r="K8" s="427" t="s">
        <v>69</v>
      </c>
    </row>
    <row r="9" spans="1:12" s="17" customFormat="1" ht="12.75" customHeight="1" x14ac:dyDescent="0.25">
      <c r="A9" s="431"/>
      <c r="B9" s="425" t="s">
        <v>4</v>
      </c>
      <c r="C9" s="425"/>
      <c r="D9" s="425"/>
      <c r="E9" s="425" t="s">
        <v>5</v>
      </c>
      <c r="F9" s="425"/>
      <c r="G9" s="425"/>
      <c r="H9" s="425" t="s">
        <v>6</v>
      </c>
      <c r="I9" s="425"/>
      <c r="J9" s="425"/>
      <c r="K9" s="428"/>
    </row>
    <row r="10" spans="1:12" s="17" customFormat="1" ht="15.75" customHeight="1" x14ac:dyDescent="0.25">
      <c r="A10" s="431"/>
      <c r="B10" s="185" t="s">
        <v>1</v>
      </c>
      <c r="C10" s="185" t="s">
        <v>7</v>
      </c>
      <c r="D10" s="185" t="s">
        <v>8</v>
      </c>
      <c r="E10" s="185" t="s">
        <v>1</v>
      </c>
      <c r="F10" s="185" t="s">
        <v>7</v>
      </c>
      <c r="G10" s="185" t="s">
        <v>8</v>
      </c>
      <c r="H10" s="185" t="s">
        <v>1</v>
      </c>
      <c r="I10" s="185" t="s">
        <v>7</v>
      </c>
      <c r="J10" s="185" t="s">
        <v>8</v>
      </c>
      <c r="K10" s="428"/>
    </row>
    <row r="11" spans="1:12" s="17" customFormat="1" ht="16.5" customHeight="1" x14ac:dyDescent="0.25">
      <c r="A11" s="432"/>
      <c r="B11" s="187" t="s">
        <v>4</v>
      </c>
      <c r="C11" s="187" t="s">
        <v>9</v>
      </c>
      <c r="D11" s="187" t="s">
        <v>10</v>
      </c>
      <c r="E11" s="187" t="s">
        <v>4</v>
      </c>
      <c r="F11" s="187" t="s">
        <v>9</v>
      </c>
      <c r="G11" s="187" t="s">
        <v>10</v>
      </c>
      <c r="H11" s="187" t="s">
        <v>4</v>
      </c>
      <c r="I11" s="187" t="s">
        <v>9</v>
      </c>
      <c r="J11" s="187" t="s">
        <v>10</v>
      </c>
      <c r="K11" s="429"/>
    </row>
    <row r="12" spans="1:12" ht="35.1" customHeight="1" thickBot="1" x14ac:dyDescent="0.3">
      <c r="A12" s="20" t="s">
        <v>6</v>
      </c>
      <c r="B12" s="276">
        <f>SUM(C12:D12)</f>
        <v>9930</v>
      </c>
      <c r="C12" s="276">
        <f t="shared" ref="C12:D15" si="0">I12+F12</f>
        <v>3347</v>
      </c>
      <c r="D12" s="276">
        <f t="shared" si="0"/>
        <v>6583</v>
      </c>
      <c r="E12" s="276">
        <f>SUM(F12:G12)</f>
        <v>6586</v>
      </c>
      <c r="F12" s="321">
        <v>1472</v>
      </c>
      <c r="G12" s="321">
        <v>5114</v>
      </c>
      <c r="H12" s="276">
        <f>SUM(I12:J12)</f>
        <v>3344</v>
      </c>
      <c r="I12" s="26">
        <v>1875</v>
      </c>
      <c r="J12" s="26">
        <v>1469</v>
      </c>
      <c r="K12" s="21" t="s">
        <v>11</v>
      </c>
    </row>
    <row r="13" spans="1:12" ht="35.1" customHeight="1" thickBot="1" x14ac:dyDescent="0.3">
      <c r="A13" s="24" t="s">
        <v>12</v>
      </c>
      <c r="B13" s="277">
        <f>SUM(C13:D13)</f>
        <v>300</v>
      </c>
      <c r="C13" s="277">
        <f t="shared" si="0"/>
        <v>124</v>
      </c>
      <c r="D13" s="277">
        <f t="shared" si="0"/>
        <v>176</v>
      </c>
      <c r="E13" s="277">
        <f>SUM(F13:G13)</f>
        <v>220</v>
      </c>
      <c r="F13" s="322">
        <v>64</v>
      </c>
      <c r="G13" s="322">
        <v>156</v>
      </c>
      <c r="H13" s="277">
        <f>SUM(I13:J13)</f>
        <v>80</v>
      </c>
      <c r="I13" s="27">
        <v>60</v>
      </c>
      <c r="J13" s="27">
        <v>20</v>
      </c>
      <c r="K13" s="25" t="s">
        <v>13</v>
      </c>
    </row>
    <row r="14" spans="1:12" ht="35.1" customHeight="1" thickBot="1" x14ac:dyDescent="0.3">
      <c r="A14" s="22" t="s">
        <v>14</v>
      </c>
      <c r="B14" s="278">
        <f>SUM(C14:D14)</f>
        <v>437</v>
      </c>
      <c r="C14" s="276">
        <f t="shared" si="0"/>
        <v>189</v>
      </c>
      <c r="D14" s="276">
        <f t="shared" si="0"/>
        <v>248</v>
      </c>
      <c r="E14" s="278">
        <f>SUM(F14:G14)</f>
        <v>350</v>
      </c>
      <c r="F14" s="323">
        <v>136</v>
      </c>
      <c r="G14" s="323">
        <v>214</v>
      </c>
      <c r="H14" s="278">
        <f>SUM(I14:J14)</f>
        <v>87</v>
      </c>
      <c r="I14" s="28">
        <v>53</v>
      </c>
      <c r="J14" s="28">
        <v>34</v>
      </c>
      <c r="K14" s="23" t="s">
        <v>15</v>
      </c>
    </row>
    <row r="15" spans="1:12" ht="35.1" customHeight="1" x14ac:dyDescent="0.25">
      <c r="A15" s="272" t="s">
        <v>241</v>
      </c>
      <c r="B15" s="280">
        <f>SUM(C15:D15)</f>
        <v>86</v>
      </c>
      <c r="C15" s="280">
        <f t="shared" si="0"/>
        <v>22</v>
      </c>
      <c r="D15" s="280">
        <f t="shared" si="0"/>
        <v>64</v>
      </c>
      <c r="E15" s="280">
        <f>SUM(F15:G15)</f>
        <v>77</v>
      </c>
      <c r="F15" s="280">
        <v>14</v>
      </c>
      <c r="G15" s="280">
        <v>63</v>
      </c>
      <c r="H15" s="280">
        <f>SUM(I15:J15)</f>
        <v>9</v>
      </c>
      <c r="I15" s="273">
        <v>8</v>
      </c>
      <c r="J15" s="273">
        <v>1</v>
      </c>
      <c r="K15" s="274" t="s">
        <v>412</v>
      </c>
    </row>
    <row r="16" spans="1:12" ht="40.5" customHeight="1" x14ac:dyDescent="0.25">
      <c r="A16" s="269" t="s">
        <v>4</v>
      </c>
      <c r="B16" s="270">
        <f t="shared" ref="B16:I16" si="1">SUM(B12:B15)</f>
        <v>10753</v>
      </c>
      <c r="C16" s="270">
        <f t="shared" si="1"/>
        <v>3682</v>
      </c>
      <c r="D16" s="270">
        <f t="shared" si="1"/>
        <v>7071</v>
      </c>
      <c r="E16" s="270">
        <f t="shared" si="1"/>
        <v>7233</v>
      </c>
      <c r="F16" s="270">
        <f t="shared" si="1"/>
        <v>1686</v>
      </c>
      <c r="G16" s="270">
        <f t="shared" si="1"/>
        <v>5547</v>
      </c>
      <c r="H16" s="270">
        <f t="shared" si="1"/>
        <v>3520</v>
      </c>
      <c r="I16" s="270">
        <f t="shared" si="1"/>
        <v>1996</v>
      </c>
      <c r="J16" s="270">
        <f>SUM(J12:J15)</f>
        <v>1524</v>
      </c>
      <c r="K16" s="271"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البنوك والتأمين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2017-08-26T15:00:00+00:00</PublishingStartDate>
    <Visible xmlns="b1657202-86a7-46c3-ba71-02bb0da5a392">true</Visible>
    <ArabicTitle xmlns="b1657202-86a7-46c3-ba71-02bb0da5a392">النشرة السنوية لإحصاءات البنوك والتأمين 2018</ArabicTitle>
    <DocPeriodicity xmlns="423524d6-f9d7-4b47-aadf-7b8f6888b7b0">Annual</DocPeriodicity>
    <DocumentDescription0 xmlns="423524d6-f9d7-4b47-aadf-7b8f6888b7b0">The Annual Bulletin of Banks and Insurance 2018</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BFA5E-C38D-47F5-B6B4-42E72583704C}">
  <ds:schemaRefs>
    <ds:schemaRef ds:uri="b1657202-86a7-46c3-ba71-02bb0da5a392"/>
    <ds:schemaRef ds:uri="http://schemas.microsoft.com/office/2006/documentManagement/types"/>
    <ds:schemaRef ds:uri="http://www.w3.org/XML/1998/namespace"/>
    <ds:schemaRef ds:uri="http://schemas.microsoft.com/office/2006/metadata/properties"/>
    <ds:schemaRef ds:uri="http://purl.org/dc/dcmitype/"/>
    <ds:schemaRef ds:uri="http://purl.org/dc/terms/"/>
    <ds:schemaRef ds:uri="http://schemas.microsoft.com/sharepoint/v3"/>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D227072-1F57-4AA9-88EE-5DE72F135DB9}"/>
</file>

<file path=customXml/itemProps3.xml><?xml version="1.0" encoding="utf-8"?>
<ds:datastoreItem xmlns:ds="http://schemas.openxmlformats.org/officeDocument/2006/customXml" ds:itemID="{C3E38B64-DCBE-4334-857B-38AE0BCE7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Sheet1</vt:lpstr>
      <vt:lpstr>First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12(2)</vt:lpstr>
      <vt:lpstr>Sheet2</vt:lpstr>
      <vt:lpstr>'1'!Print_Area</vt:lpstr>
      <vt:lpstr>'1 (2)'!Print_Area</vt:lpstr>
      <vt:lpstr>'10'!Print_Area</vt:lpstr>
      <vt:lpstr>'10 (2)'!Print_Area</vt:lpstr>
      <vt:lpstr>'11'!Print_Area</vt:lpstr>
      <vt:lpstr>'11 (2)'!Print_Area</vt:lpstr>
      <vt:lpstr>'12(2)'!Print_Area</vt:lpstr>
      <vt:lpstr>'5'!Print_Area</vt:lpstr>
      <vt:lpstr>'7'!Print_Area</vt:lpstr>
      <vt:lpstr>'8'!Print_Area</vt:lpstr>
      <vt:lpstr>'8 (2)'!Print_Area</vt:lpstr>
      <vt:lpstr>'9'!Print_Area</vt:lpstr>
      <vt:lpstr>'CH1'!Print_Area</vt:lpstr>
      <vt:lpstr>'CH2'!Print_Area</vt:lpstr>
      <vt:lpstr>Concepts!Print_Area</vt:lpstr>
      <vt:lpstr>Data!Print_Area</vt:lpstr>
      <vt:lpstr>First!Print_Area</vt:lpstr>
      <vt:lpstr>Index!Print_Area</vt:lpstr>
      <vt:lpstr>Introduction!Print_Area</vt:lpstr>
      <vt:lpstr>Preface!Print_Area</vt:lpstr>
      <vt:lpstr>Sheet1!Print_Area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2018</dc:title>
  <dc:creator>mszaher</dc:creator>
  <cp:keywords/>
  <cp:lastModifiedBy>Saber Abd El_Zaher</cp:lastModifiedBy>
  <cp:lastPrinted>2019-10-09T08:29:41Z</cp:lastPrinted>
  <dcterms:created xsi:type="dcterms:W3CDTF">2008-05-19T09:01:20Z</dcterms:created>
  <dcterms:modified xsi:type="dcterms:W3CDTF">2019-11-13T07:13:38Z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Banks and Insurance 2018</vt:lpwstr>
  </property>
</Properties>
</file>